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showInkAnnotation="0"/>
  <mc:AlternateContent xmlns:mc="http://schemas.openxmlformats.org/markup-compatibility/2006">
    <mc:Choice Requires="x15">
      <x15ac:absPath xmlns:x15ac="http://schemas.microsoft.com/office/spreadsheetml/2010/11/ac" url="https://d.docs.live.net/ec3026e390692068/Documents/DRSI razpisi/Podljubelj/Pojasnila/"/>
    </mc:Choice>
  </mc:AlternateContent>
  <xr:revisionPtr revIDLastSave="12" documentId="8_{6C49B1FC-44D6-4C89-8C03-EBC883030014}" xr6:coauthVersionLast="46" xr6:coauthVersionMax="46" xr10:uidLastSave="{FC4A880D-A33D-40EB-851F-DD604E191E66}"/>
  <bookViews>
    <workbookView xWindow="-108" yWindow="-108" windowWidth="23256" windowHeight="12576" tabRatio="918" xr2:uid="{00000000-000D-0000-FFFF-FFFF00000000}"/>
  </bookViews>
  <sheets>
    <sheet name="REKAPITULACIJA SKUPAJ" sheetId="7" r:id="rId1"/>
    <sheet name="SPLOŠNO" sheetId="27" r:id="rId2"/>
    <sheet name="A. REKAPITULACIJA KR0054" sheetId="15" r:id="rId3"/>
    <sheet name="1. Popis nadvoz KR0054" sheetId="16" r:id="rId4"/>
    <sheet name="2. Popis ozemljitve KR0054" sheetId="24" r:id="rId5"/>
    <sheet name="B.REKAPITULACIJA KR0056" sheetId="28" r:id="rId6"/>
    <sheet name="REKAPITULACIJA NADVOZ KR0056" sheetId="6" r:id="rId7"/>
    <sheet name="1. Popis nadvoz KR0056" sheetId="8" r:id="rId8"/>
    <sheet name="2. Popis ZPU KR0056" sheetId="29" r:id="rId9"/>
    <sheet name="3.Popis TK vodov KR0056" sheetId="30" r:id="rId10"/>
    <sheet name="C. REKAPITULACIJA KR0060" sheetId="1" r:id="rId11"/>
    <sheet name="1.Popis nadvoz KR0060" sheetId="2" r:id="rId12"/>
    <sheet name="2. Popis ZPU KR0060" sheetId="5" r:id="rId13"/>
    <sheet name="3.Popis TK vodov KR0060" sheetId="17" r:id="rId14"/>
    <sheet name="4.Popis Ozemljitve KR0060" sheetId="18" r:id="rId15"/>
    <sheet name="D.REKAPITULACIJA KR0062" sheetId="9" r:id="rId16"/>
    <sheet name="1. Popis nadvoz KR0062" sheetId="11" r:id="rId17"/>
    <sheet name="2.Popis TK vodov KR0062" sheetId="20" r:id="rId18"/>
    <sheet name="3. Popis ozemljitve KR0062" sheetId="19" r:id="rId19"/>
    <sheet name="E. REKAPITULACIJA KR0065" sheetId="14" r:id="rId20"/>
    <sheet name="1. Popis nadvoz KR0065" sheetId="13" r:id="rId21"/>
    <sheet name="2. Popis NN vodov KR0065" sheetId="21" r:id="rId22"/>
    <sheet name="3. Popis ozemljitve KR0065" sheetId="22" r:id="rId23"/>
    <sheet name="F.REKAPITULACIJA  KR0067" sheetId="10" r:id="rId24"/>
    <sheet name="1. Popis nadvoz KR0067" sheetId="12" r:id="rId25"/>
    <sheet name="2. Popis ozemljitve KR0067" sheetId="23" r:id="rId26"/>
    <sheet name="G. OSTALA DELA " sheetId="26" r:id="rId27"/>
  </sheets>
  <definedNames>
    <definedName name="_xlnm._FilterDatabase" localSheetId="26" hidden="1">'G. OSTALA DELA '!$B$4:$G$4</definedName>
    <definedName name="_Toc504634416" localSheetId="21">'2. Popis NN vodov KR0065'!$A$1</definedName>
    <definedName name="_Toc504634416" localSheetId="4">'2. Popis ozemljitve KR0054'!$A$1</definedName>
    <definedName name="_Toc504634416" localSheetId="25">'2. Popis ozemljitve KR0067'!$A$1</definedName>
    <definedName name="_Toc504634416" localSheetId="17">'2.Popis TK vodov KR0062'!$A$1</definedName>
    <definedName name="_Toc504634416" localSheetId="18">'3. Popis ozemljitve KR0062'!$A$1</definedName>
    <definedName name="_Toc504634416" localSheetId="22">'3. Popis ozemljitve KR0065'!$A$1</definedName>
    <definedName name="_Toc504634416" localSheetId="13">'3.Popis TK vodov KR0060'!$A$1</definedName>
    <definedName name="_Toc504634416" localSheetId="14">'4.Popis Ozemljitve KR0060'!$A$1</definedName>
    <definedName name="_xlnm.Print_Area" localSheetId="21">'2. Popis NN vodov KR0065'!$A$1:$F$26</definedName>
    <definedName name="_xlnm.Print_Area" localSheetId="4">'2. Popis ozemljitve KR0054'!$A$1:$F$14</definedName>
    <definedName name="_xlnm.Print_Area" localSheetId="25">'2. Popis ozemljitve KR0067'!$A$1:$F$14</definedName>
    <definedName name="_xlnm.Print_Area" localSheetId="17">'2.Popis TK vodov KR0062'!$A$1:$F$19</definedName>
    <definedName name="_xlnm.Print_Area" localSheetId="18">'3. Popis ozemljitve KR0062'!$A$1:$F$14</definedName>
    <definedName name="_xlnm.Print_Area" localSheetId="22">'3. Popis ozemljitve KR0065'!$A$1:$F$15</definedName>
    <definedName name="_xlnm.Print_Area" localSheetId="13">'3.Popis TK vodov KR0060'!$A$1:$F$7</definedName>
    <definedName name="_xlnm.Print_Area" localSheetId="14">'4.Popis Ozemljitve KR0060'!$A$1:$F$14</definedName>
    <definedName name="_xlnm.Print_Area" localSheetId="10">'C. REKAPITULACIJA KR0060'!$A$1:$C$9</definedName>
    <definedName name="_xlnm.Print_Titles" localSheetId="21">'2. Popis NN vodov KR0065'!$4:$4</definedName>
    <definedName name="_xlnm.Print_Titles" localSheetId="4">'2. Popis ozemljitve KR0054'!$4:$4</definedName>
    <definedName name="_xlnm.Print_Titles" localSheetId="25">'2. Popis ozemljitve KR0067'!$4:$4</definedName>
    <definedName name="_xlnm.Print_Titles" localSheetId="17">'2.Popis TK vodov KR0062'!$4:$4</definedName>
    <definedName name="_xlnm.Print_Titles" localSheetId="18">'3. Popis ozemljitve KR0062'!$4:$4</definedName>
    <definedName name="_xlnm.Print_Titles" localSheetId="22">'3. Popis ozemljitve KR0065'!$4:$4</definedName>
    <definedName name="_xlnm.Print_Titles" localSheetId="13">'3.Popis TK vodov KR0060'!$4:$4</definedName>
    <definedName name="_xlnm.Print_Titles" localSheetId="14">'4.Popis Ozemljitve KR0060'!$4:$4</definedName>
    <definedName name="_xlnm.Print_Titles" localSheetId="10">'C. REKAPITULACIJA KR0060'!$1:$1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1" i="8" l="1"/>
  <c r="F14" i="30"/>
  <c r="F6" i="30"/>
  <c r="F7" i="30"/>
  <c r="F8" i="30"/>
  <c r="F9" i="30"/>
  <c r="F10" i="30"/>
  <c r="F11" i="30"/>
  <c r="F12" i="30"/>
  <c r="F13" i="30"/>
  <c r="F5" i="30"/>
  <c r="H11" i="29"/>
  <c r="H13" i="29"/>
  <c r="H14" i="29"/>
  <c r="H17" i="29"/>
  <c r="H18" i="29"/>
  <c r="H20" i="29"/>
  <c r="H22" i="29"/>
  <c r="H24" i="29"/>
  <c r="H25" i="29"/>
  <c r="H27" i="29"/>
  <c r="H28" i="29"/>
  <c r="H31" i="29"/>
  <c r="H32" i="29"/>
  <c r="H34" i="29"/>
  <c r="H35" i="29"/>
  <c r="H37" i="29"/>
  <c r="H39" i="29"/>
  <c r="H40" i="29"/>
  <c r="H43" i="29"/>
  <c r="H44" i="29"/>
  <c r="H45" i="29"/>
  <c r="H47" i="29"/>
  <c r="H48" i="29"/>
  <c r="H50" i="29"/>
  <c r="H51" i="29"/>
  <c r="H52" i="29"/>
  <c r="H55" i="29"/>
  <c r="H10" i="29"/>
  <c r="C6" i="28" l="1"/>
  <c r="H58" i="29"/>
  <c r="C5" i="28" s="1"/>
  <c r="H7" i="29"/>
  <c r="H6" i="29"/>
  <c r="F138" i="11"/>
  <c r="F137" i="11"/>
  <c r="F136" i="11"/>
  <c r="G7" i="26"/>
  <c r="G8" i="26" s="1"/>
  <c r="G5" i="26" l="1"/>
  <c r="G6" i="26"/>
  <c r="C14" i="7" l="1"/>
  <c r="F6" i="23" l="1"/>
  <c r="F7" i="23"/>
  <c r="F8" i="23"/>
  <c r="F9" i="23"/>
  <c r="F10" i="23"/>
  <c r="F11" i="23"/>
  <c r="F12" i="23"/>
  <c r="F13" i="23"/>
  <c r="F5" i="23"/>
  <c r="F159" i="12"/>
  <c r="F160" i="12"/>
  <c r="F161" i="12"/>
  <c r="F162" i="12"/>
  <c r="F163" i="12"/>
  <c r="F164" i="12"/>
  <c r="F165" i="12"/>
  <c r="F166" i="12"/>
  <c r="F167" i="12"/>
  <c r="F168" i="12"/>
  <c r="F169" i="12"/>
  <c r="F170" i="12"/>
  <c r="F171" i="12"/>
  <c r="F172" i="12"/>
  <c r="F173" i="12"/>
  <c r="F174" i="12"/>
  <c r="F175" i="12"/>
  <c r="F176" i="12"/>
  <c r="F177" i="12"/>
  <c r="F178" i="12"/>
  <c r="F179" i="12"/>
  <c r="F180" i="12"/>
  <c r="F181" i="12"/>
  <c r="F182" i="12"/>
  <c r="F183" i="12"/>
  <c r="F184" i="12"/>
  <c r="F185" i="12"/>
  <c r="F186" i="12"/>
  <c r="F187" i="12"/>
  <c r="F188" i="12"/>
  <c r="F189" i="12"/>
  <c r="F190" i="12"/>
  <c r="F191" i="12"/>
  <c r="F192" i="12"/>
  <c r="F193" i="12"/>
  <c r="F194" i="12"/>
  <c r="F151" i="12"/>
  <c r="F152" i="12"/>
  <c r="F153" i="12"/>
  <c r="F154" i="12"/>
  <c r="F155" i="12"/>
  <c r="F156" i="12"/>
  <c r="F157" i="12"/>
  <c r="F158" i="12"/>
  <c r="F150" i="12"/>
  <c r="F6" i="22"/>
  <c r="F7" i="22"/>
  <c r="F8" i="22"/>
  <c r="F9" i="22"/>
  <c r="F10" i="22"/>
  <c r="F11" i="22"/>
  <c r="F12" i="22"/>
  <c r="F13" i="22"/>
  <c r="F14" i="22"/>
  <c r="F5" i="22"/>
  <c r="F16" i="21"/>
  <c r="F17" i="21"/>
  <c r="F18" i="21"/>
  <c r="F19" i="21"/>
  <c r="F20" i="21"/>
  <c r="F21" i="21"/>
  <c r="F22" i="21"/>
  <c r="F23" i="21"/>
  <c r="F24" i="21"/>
  <c r="F25" i="21"/>
  <c r="F15" i="21"/>
  <c r="F6" i="21"/>
  <c r="F7" i="21"/>
  <c r="F8" i="21"/>
  <c r="F9" i="21"/>
  <c r="F10" i="21"/>
  <c r="F11" i="21"/>
  <c r="F12" i="21"/>
  <c r="F13" i="21"/>
  <c r="F5" i="21"/>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11" i="13"/>
  <c r="F6" i="19"/>
  <c r="F7" i="19"/>
  <c r="F8" i="19"/>
  <c r="F9" i="19"/>
  <c r="F10" i="19"/>
  <c r="F11" i="19"/>
  <c r="F12" i="19"/>
  <c r="F13" i="19"/>
  <c r="F5" i="19"/>
  <c r="F6" i="20"/>
  <c r="F7" i="20"/>
  <c r="F8" i="20"/>
  <c r="F9" i="20"/>
  <c r="F10" i="20"/>
  <c r="F11" i="20"/>
  <c r="F12" i="20"/>
  <c r="F13" i="20"/>
  <c r="F14" i="20"/>
  <c r="F15" i="20"/>
  <c r="F16" i="20"/>
  <c r="F17" i="20"/>
  <c r="F18" i="20"/>
  <c r="F5" i="20"/>
  <c r="H12" i="11"/>
  <c r="H13" i="11"/>
  <c r="H15" i="11"/>
  <c r="H16" i="11"/>
  <c r="H17" i="11"/>
  <c r="H18" i="11"/>
  <c r="H19" i="11"/>
  <c r="H22" i="11"/>
  <c r="H23" i="11"/>
  <c r="H24" i="11"/>
  <c r="H25" i="11"/>
  <c r="H27" i="11"/>
  <c r="H29" i="11"/>
  <c r="H31" i="11"/>
  <c r="H32" i="11"/>
  <c r="H34" i="11"/>
  <c r="H35" i="11"/>
  <c r="H38" i="11"/>
  <c r="H39" i="11"/>
  <c r="H41" i="11"/>
  <c r="H43" i="11"/>
  <c r="H45" i="11"/>
  <c r="H46" i="11"/>
  <c r="H47" i="11"/>
  <c r="H48" i="11"/>
  <c r="H49" i="11"/>
  <c r="H52" i="11"/>
  <c r="H54" i="11"/>
  <c r="H55" i="11"/>
  <c r="H56" i="11"/>
  <c r="H59" i="11"/>
  <c r="H60" i="11"/>
  <c r="H11" i="11"/>
  <c r="F6" i="18"/>
  <c r="F7" i="18"/>
  <c r="F8" i="18"/>
  <c r="F9" i="18"/>
  <c r="F10" i="18"/>
  <c r="F11" i="18"/>
  <c r="F12" i="18"/>
  <c r="F13" i="18"/>
  <c r="F5" i="18"/>
  <c r="F6" i="17"/>
  <c r="F5" i="17"/>
  <c r="G72" i="5"/>
  <c r="G73" i="5"/>
  <c r="G59" i="5"/>
  <c r="G60" i="5"/>
  <c r="G61" i="5"/>
  <c r="G62" i="5"/>
  <c r="G64" i="5"/>
  <c r="G65" i="5"/>
  <c r="G67" i="5"/>
  <c r="G68" i="5"/>
  <c r="G69" i="5"/>
  <c r="G58" i="5"/>
  <c r="G55" i="5"/>
  <c r="G49" i="5"/>
  <c r="G50" i="5"/>
  <c r="G51" i="5"/>
  <c r="G53" i="5"/>
  <c r="G48" i="5"/>
  <c r="G33" i="5"/>
  <c r="G34" i="5"/>
  <c r="G35" i="5"/>
  <c r="G36" i="5"/>
  <c r="G37" i="5"/>
  <c r="G38" i="5"/>
  <c r="G39" i="5"/>
  <c r="G40" i="5"/>
  <c r="G41" i="5"/>
  <c r="G42" i="5"/>
  <c r="G43" i="5"/>
  <c r="G44" i="5"/>
  <c r="G45" i="5"/>
  <c r="G32" i="5"/>
  <c r="G22" i="5"/>
  <c r="G23" i="5"/>
  <c r="G24" i="5"/>
  <c r="G25" i="5"/>
  <c r="G26" i="5"/>
  <c r="G27" i="5"/>
  <c r="G28" i="5"/>
  <c r="G29" i="5"/>
  <c r="G21" i="5"/>
  <c r="F65" i="2"/>
  <c r="F60" i="2"/>
  <c r="F61" i="2"/>
  <c r="F62" i="2"/>
  <c r="F59" i="2"/>
  <c r="F6" i="24"/>
  <c r="F7" i="24"/>
  <c r="F8" i="24"/>
  <c r="F9" i="24"/>
  <c r="F10" i="24"/>
  <c r="F11" i="24"/>
  <c r="F12" i="24"/>
  <c r="F13" i="24"/>
  <c r="F5" i="24"/>
  <c r="F77" i="16"/>
  <c r="F76" i="16"/>
  <c r="F73" i="16"/>
  <c r="F72" i="16"/>
  <c r="F8" i="16"/>
  <c r="F9" i="16"/>
  <c r="F10" i="16"/>
  <c r="F11" i="16"/>
  <c r="F12" i="16"/>
  <c r="F13" i="16"/>
  <c r="F14" i="16"/>
  <c r="F15" i="16"/>
  <c r="F16" i="16"/>
  <c r="F17" i="16"/>
  <c r="F18" i="16"/>
  <c r="F19" i="16"/>
  <c r="F20" i="16"/>
  <c r="F21" i="16"/>
  <c r="F22" i="16"/>
  <c r="F23" i="16"/>
  <c r="F24" i="16"/>
  <c r="F25" i="16"/>
  <c r="F7" i="16"/>
  <c r="F44" i="13" l="1"/>
  <c r="F197" i="12"/>
  <c r="F7" i="17" l="1"/>
  <c r="F14" i="24"/>
  <c r="C6" i="15" s="1"/>
  <c r="F14" i="23" l="1"/>
  <c r="C8" i="10" s="1"/>
  <c r="C7" i="10" l="1"/>
  <c r="F15" i="22"/>
  <c r="C10" i="14" s="1"/>
  <c r="F26" i="21" l="1"/>
  <c r="C9" i="14" s="1"/>
  <c r="F19" i="20" l="1"/>
  <c r="C6" i="9" s="1"/>
  <c r="F14" i="19" l="1"/>
  <c r="C7" i="9" s="1"/>
  <c r="C4" i="1" l="1"/>
  <c r="F14" i="18"/>
  <c r="C5" i="1" s="1"/>
  <c r="F63" i="2" l="1"/>
  <c r="G70" i="5"/>
  <c r="G56" i="5"/>
  <c r="G46" i="5"/>
  <c r="F163" i="16"/>
  <c r="F162" i="16"/>
  <c r="F159" i="16"/>
  <c r="F160" i="16" s="1"/>
  <c r="F154" i="16"/>
  <c r="F153" i="16"/>
  <c r="F152" i="16"/>
  <c r="F151" i="16"/>
  <c r="F150" i="16"/>
  <c r="F149" i="16"/>
  <c r="F148" i="16"/>
  <c r="F147" i="16"/>
  <c r="F144" i="16"/>
  <c r="F143" i="16"/>
  <c r="F142" i="16"/>
  <c r="F141" i="16"/>
  <c r="F140" i="16"/>
  <c r="F137" i="16"/>
  <c r="F138" i="16" s="1"/>
  <c r="F134" i="16"/>
  <c r="F133" i="16"/>
  <c r="F132" i="16"/>
  <c r="F131" i="16"/>
  <c r="F130" i="16"/>
  <c r="F129" i="16"/>
  <c r="F128" i="16"/>
  <c r="F127" i="16"/>
  <c r="F126" i="16"/>
  <c r="F125" i="16"/>
  <c r="F124" i="16"/>
  <c r="F123" i="16"/>
  <c r="F122" i="16"/>
  <c r="F121" i="16"/>
  <c r="F120" i="16"/>
  <c r="F119" i="16"/>
  <c r="F118" i="16"/>
  <c r="F117" i="16"/>
  <c r="F116" i="16"/>
  <c r="F115" i="16"/>
  <c r="F113" i="16"/>
  <c r="F114" i="16" s="1"/>
  <c r="F110" i="16"/>
  <c r="F109" i="16"/>
  <c r="F106" i="16"/>
  <c r="F105" i="16"/>
  <c r="F104" i="16"/>
  <c r="F103" i="16"/>
  <c r="F100" i="16"/>
  <c r="F99" i="16"/>
  <c r="F94" i="16"/>
  <c r="F93" i="16"/>
  <c r="F92" i="16"/>
  <c r="F89" i="16"/>
  <c r="F88" i="16"/>
  <c r="F85" i="16"/>
  <c r="F84" i="16"/>
  <c r="F83" i="16"/>
  <c r="F82" i="16"/>
  <c r="F74" i="16"/>
  <c r="F70" i="16"/>
  <c r="F69" i="16"/>
  <c r="F65" i="16"/>
  <c r="F64" i="16"/>
  <c r="F63" i="16"/>
  <c r="F62" i="16"/>
  <c r="F61" i="16"/>
  <c r="F60" i="16"/>
  <c r="F59" i="16"/>
  <c r="F58" i="16"/>
  <c r="F54" i="16"/>
  <c r="F53" i="16"/>
  <c r="F50" i="16"/>
  <c r="F49" i="16"/>
  <c r="F48" i="16"/>
  <c r="F47" i="16"/>
  <c r="F44" i="16"/>
  <c r="F43" i="16"/>
  <c r="F42" i="16"/>
  <c r="F41" i="16"/>
  <c r="F40" i="16"/>
  <c r="F39" i="16"/>
  <c r="F38" i="16"/>
  <c r="F35" i="16"/>
  <c r="F34" i="16"/>
  <c r="F33" i="16"/>
  <c r="F95" i="16" l="1"/>
  <c r="F55" i="16"/>
  <c r="F101" i="16"/>
  <c r="F78" i="16"/>
  <c r="F79" i="16" s="1"/>
  <c r="F111" i="16"/>
  <c r="F51" i="16"/>
  <c r="F107" i="16"/>
  <c r="F164" i="16"/>
  <c r="F165" i="16" s="1"/>
  <c r="F45" i="16"/>
  <c r="F86" i="16"/>
  <c r="F90" i="16"/>
  <c r="F135" i="16"/>
  <c r="F36" i="16"/>
  <c r="F66" i="16"/>
  <c r="F67" i="16" s="1"/>
  <c r="F145" i="16"/>
  <c r="F155" i="16"/>
  <c r="F156" i="16" l="1"/>
  <c r="F56" i="16"/>
  <c r="F96" i="16"/>
  <c r="E167" i="16" l="1"/>
  <c r="F167" i="16" s="1"/>
  <c r="F168" i="16" s="1"/>
  <c r="F169" i="16" s="1"/>
  <c r="F170" i="16" l="1"/>
  <c r="F171" i="16" s="1"/>
  <c r="C4" i="15"/>
  <c r="F27" i="16" l="1"/>
  <c r="C5" i="15" s="1"/>
  <c r="C7" i="15" s="1"/>
  <c r="C8" i="15" l="1"/>
  <c r="C9" i="15" s="1"/>
  <c r="C8" i="7"/>
  <c r="F199" i="13"/>
  <c r="F198" i="13"/>
  <c r="F195" i="13"/>
  <c r="F196" i="13" s="1"/>
  <c r="F190" i="13"/>
  <c r="F189" i="13"/>
  <c r="F188" i="13"/>
  <c r="F187" i="13"/>
  <c r="F186" i="13"/>
  <c r="F183" i="13"/>
  <c r="F182" i="13"/>
  <c r="F181" i="13"/>
  <c r="F180" i="13"/>
  <c r="F179" i="13"/>
  <c r="F178" i="13"/>
  <c r="F177" i="13"/>
  <c r="F174" i="13"/>
  <c r="F173" i="13"/>
  <c r="F172" i="13"/>
  <c r="F171" i="13"/>
  <c r="F170" i="13"/>
  <c r="F169" i="13"/>
  <c r="F168" i="13"/>
  <c r="F167" i="13"/>
  <c r="F164" i="13"/>
  <c r="F163" i="13"/>
  <c r="F162" i="13"/>
  <c r="F161" i="13"/>
  <c r="F160" i="13"/>
  <c r="F159" i="13"/>
  <c r="F158" i="13"/>
  <c r="F157" i="13"/>
  <c r="F156" i="13"/>
  <c r="F153" i="13"/>
  <c r="F152" i="13"/>
  <c r="F151" i="13"/>
  <c r="F150" i="13"/>
  <c r="F149" i="13"/>
  <c r="F148" i="13"/>
  <c r="F143" i="13"/>
  <c r="F142" i="13"/>
  <c r="F141" i="13"/>
  <c r="F138" i="13"/>
  <c r="F139" i="13" s="1"/>
  <c r="F133" i="13"/>
  <c r="F132" i="13"/>
  <c r="F129" i="13"/>
  <c r="F128" i="13"/>
  <c r="F123" i="13"/>
  <c r="F122" i="13"/>
  <c r="F119" i="13"/>
  <c r="F118" i="13"/>
  <c r="F115" i="13"/>
  <c r="F114" i="13"/>
  <c r="F111" i="13"/>
  <c r="F112" i="13" s="1"/>
  <c r="F104" i="13"/>
  <c r="F103" i="13"/>
  <c r="F100" i="13"/>
  <c r="F99" i="13"/>
  <c r="F98" i="13"/>
  <c r="F95" i="13"/>
  <c r="F94" i="13"/>
  <c r="F91" i="13"/>
  <c r="F90" i="13"/>
  <c r="F96" i="13" l="1"/>
  <c r="F116" i="13"/>
  <c r="F105" i="13"/>
  <c r="F101" i="13"/>
  <c r="F144" i="13"/>
  <c r="F145" i="13" s="1"/>
  <c r="F124" i="13"/>
  <c r="F154" i="13"/>
  <c r="F120" i="13"/>
  <c r="F184" i="13"/>
  <c r="F200" i="13"/>
  <c r="F201" i="13" s="1"/>
  <c r="F130" i="13"/>
  <c r="F175" i="13"/>
  <c r="F134" i="13"/>
  <c r="F165" i="13"/>
  <c r="F191" i="13"/>
  <c r="F125" i="13" l="1"/>
  <c r="F135" i="13"/>
  <c r="F106" i="13"/>
  <c r="F192" i="13"/>
  <c r="F202" i="13" l="1"/>
  <c r="F203" i="13" s="1"/>
  <c r="F204" i="13" s="1"/>
  <c r="F79" i="13"/>
  <c r="F80" i="13" s="1"/>
  <c r="F81" i="13" s="1"/>
  <c r="F77" i="13"/>
  <c r="F76" i="13"/>
  <c r="F72" i="13"/>
  <c r="F71" i="13"/>
  <c r="F70" i="13"/>
  <c r="F69" i="13"/>
  <c r="F66" i="13"/>
  <c r="F65" i="13"/>
  <c r="F64" i="13"/>
  <c r="F63" i="13"/>
  <c r="F58" i="13"/>
  <c r="F57" i="13"/>
  <c r="F56" i="13"/>
  <c r="F55" i="13"/>
  <c r="F54" i="13"/>
  <c r="F53" i="13"/>
  <c r="F50" i="13"/>
  <c r="F49" i="13"/>
  <c r="C6" i="14" l="1"/>
  <c r="F73" i="13"/>
  <c r="F59" i="13"/>
  <c r="F60" i="13" s="1"/>
  <c r="F67" i="13"/>
  <c r="F74" i="13" l="1"/>
  <c r="F82" i="13" s="1"/>
  <c r="F83" i="13" l="1"/>
  <c r="F84" i="13" s="1"/>
  <c r="C7" i="14"/>
  <c r="F8" i="13"/>
  <c r="F7" i="13"/>
  <c r="C8" i="14" l="1"/>
  <c r="C11" i="14" s="1"/>
  <c r="F214" i="11"/>
  <c r="F213" i="11"/>
  <c r="F210" i="11"/>
  <c r="F209" i="11"/>
  <c r="F204" i="11"/>
  <c r="F203" i="11"/>
  <c r="F202" i="11"/>
  <c r="F201" i="11"/>
  <c r="F200" i="11"/>
  <c r="F199" i="11"/>
  <c r="F198" i="11"/>
  <c r="F197" i="11"/>
  <c r="F196" i="11"/>
  <c r="F195" i="11"/>
  <c r="F192" i="11"/>
  <c r="F191" i="11"/>
  <c r="F190" i="11"/>
  <c r="F189" i="11"/>
  <c r="F188" i="11"/>
  <c r="F187" i="11"/>
  <c r="F184" i="11"/>
  <c r="F183" i="11"/>
  <c r="F182" i="11"/>
  <c r="F181" i="11"/>
  <c r="F180" i="11"/>
  <c r="F177" i="11"/>
  <c r="F176" i="11"/>
  <c r="F175" i="11"/>
  <c r="F174" i="11"/>
  <c r="F173" i="11"/>
  <c r="F172" i="11"/>
  <c r="F171" i="11"/>
  <c r="F170" i="11"/>
  <c r="F169" i="11"/>
  <c r="F168" i="11"/>
  <c r="F167" i="11"/>
  <c r="F166" i="11"/>
  <c r="F165" i="11"/>
  <c r="F164" i="11"/>
  <c r="F163" i="11"/>
  <c r="F162" i="11"/>
  <c r="F160" i="11"/>
  <c r="F159" i="11"/>
  <c r="F158" i="11"/>
  <c r="F155" i="11"/>
  <c r="F154" i="11"/>
  <c r="F153" i="11"/>
  <c r="F152" i="11"/>
  <c r="F151" i="11"/>
  <c r="F150" i="11"/>
  <c r="F149" i="11"/>
  <c r="F148" i="11"/>
  <c r="F145" i="11"/>
  <c r="F144" i="11"/>
  <c r="F143" i="11"/>
  <c r="F135" i="11"/>
  <c r="F132" i="11"/>
  <c r="F131" i="11"/>
  <c r="F128" i="11"/>
  <c r="F127" i="11"/>
  <c r="F126" i="11"/>
  <c r="F121" i="11"/>
  <c r="F120" i="11"/>
  <c r="F119" i="11"/>
  <c r="F116" i="11"/>
  <c r="F117" i="11" s="1"/>
  <c r="F113" i="11"/>
  <c r="F112" i="11"/>
  <c r="F111" i="11"/>
  <c r="F110" i="11"/>
  <c r="F108" i="11"/>
  <c r="F107" i="11"/>
  <c r="F103" i="11"/>
  <c r="F102" i="11"/>
  <c r="F101" i="11"/>
  <c r="F100" i="11"/>
  <c r="F99" i="11"/>
  <c r="F98" i="11"/>
  <c r="F94" i="11"/>
  <c r="F93" i="11"/>
  <c r="F90" i="11"/>
  <c r="F89" i="11"/>
  <c r="F88" i="11"/>
  <c r="F87" i="11"/>
  <c r="F84" i="11"/>
  <c r="F83" i="11"/>
  <c r="F82" i="11"/>
  <c r="F81" i="11"/>
  <c r="F80" i="11"/>
  <c r="F79" i="11"/>
  <c r="F76" i="11"/>
  <c r="F75" i="11"/>
  <c r="F74" i="11"/>
  <c r="F71" i="11"/>
  <c r="F70" i="11"/>
  <c r="F133" i="11" l="1"/>
  <c r="F95" i="11"/>
  <c r="F91" i="11"/>
  <c r="F122" i="11"/>
  <c r="F156" i="11"/>
  <c r="F211" i="11"/>
  <c r="F161" i="11"/>
  <c r="F104" i="11"/>
  <c r="F105" i="11" s="1"/>
  <c r="F114" i="11"/>
  <c r="F129" i="11"/>
  <c r="C12" i="7"/>
  <c r="C12" i="14"/>
  <c r="C13" i="14" s="1"/>
  <c r="F178" i="11"/>
  <c r="F205" i="11"/>
  <c r="F77" i="11"/>
  <c r="F185" i="11"/>
  <c r="F215" i="11"/>
  <c r="F139" i="11"/>
  <c r="F85" i="11"/>
  <c r="F146" i="11"/>
  <c r="F193" i="11"/>
  <c r="F123" i="11" l="1"/>
  <c r="F216" i="11"/>
  <c r="F96" i="11"/>
  <c r="F140" i="11"/>
  <c r="F206" i="11"/>
  <c r="F217" i="11" l="1"/>
  <c r="F147" i="12"/>
  <c r="F146" i="12"/>
  <c r="F133" i="12"/>
  <c r="F132" i="12"/>
  <c r="F129" i="12"/>
  <c r="F130" i="12" s="1"/>
  <c r="F124" i="12"/>
  <c r="F123" i="12"/>
  <c r="F122" i="12"/>
  <c r="F121" i="12"/>
  <c r="F120" i="12"/>
  <c r="F119" i="12"/>
  <c r="F118" i="12"/>
  <c r="F117" i="12"/>
  <c r="F116" i="12"/>
  <c r="F113" i="12"/>
  <c r="F112" i="12"/>
  <c r="F111" i="12"/>
  <c r="F110" i="12"/>
  <c r="F109" i="12"/>
  <c r="F106" i="12"/>
  <c r="F107" i="12" s="1"/>
  <c r="F103" i="12"/>
  <c r="F102" i="12"/>
  <c r="F101" i="12"/>
  <c r="F100" i="12"/>
  <c r="F99" i="12"/>
  <c r="F98" i="12"/>
  <c r="F97" i="12"/>
  <c r="F96" i="12"/>
  <c r="F95" i="12"/>
  <c r="F94" i="12"/>
  <c r="F93" i="12"/>
  <c r="F92" i="12"/>
  <c r="F91" i="12"/>
  <c r="F90" i="12"/>
  <c r="F89" i="12"/>
  <c r="F88" i="12"/>
  <c r="F87" i="12"/>
  <c r="F85" i="12"/>
  <c r="F86" i="12" s="1"/>
  <c r="F82" i="12"/>
  <c r="F81" i="12"/>
  <c r="F78" i="12"/>
  <c r="F77" i="12"/>
  <c r="F76" i="12"/>
  <c r="F75" i="12"/>
  <c r="F74" i="12"/>
  <c r="F71" i="12"/>
  <c r="F70" i="12"/>
  <c r="F65" i="12"/>
  <c r="F66" i="12" s="1"/>
  <c r="F62" i="12"/>
  <c r="F61" i="12"/>
  <c r="F58" i="12"/>
  <c r="F57" i="12"/>
  <c r="F56" i="12"/>
  <c r="F51" i="12"/>
  <c r="F50" i="12"/>
  <c r="F47" i="12"/>
  <c r="F46" i="12"/>
  <c r="F44" i="12"/>
  <c r="F43" i="12"/>
  <c r="F39" i="12"/>
  <c r="F38" i="12"/>
  <c r="F37" i="12"/>
  <c r="F36" i="12"/>
  <c r="F35" i="12"/>
  <c r="F34" i="12"/>
  <c r="F30" i="12"/>
  <c r="F29" i="12"/>
  <c r="F26" i="12"/>
  <c r="F25" i="12"/>
  <c r="F24" i="12"/>
  <c r="F23" i="12"/>
  <c r="F27" i="12" s="1"/>
  <c r="F20" i="12"/>
  <c r="F19" i="12"/>
  <c r="F18" i="12"/>
  <c r="F17" i="12"/>
  <c r="F16" i="12"/>
  <c r="F15" i="12"/>
  <c r="F12" i="12"/>
  <c r="F11" i="12"/>
  <c r="F10" i="12"/>
  <c r="F7" i="12"/>
  <c r="F6" i="12"/>
  <c r="F72" i="12" l="1"/>
  <c r="F218" i="11"/>
  <c r="F219" i="11" s="1"/>
  <c r="C4" i="9"/>
  <c r="F40" i="12"/>
  <c r="F41" i="12" s="1"/>
  <c r="F83" i="12"/>
  <c r="F31" i="12"/>
  <c r="F13" i="12"/>
  <c r="F104" i="12"/>
  <c r="F52" i="12"/>
  <c r="F48" i="12"/>
  <c r="F59" i="12"/>
  <c r="F63" i="12"/>
  <c r="F79" i="12"/>
  <c r="F114" i="12"/>
  <c r="F125" i="12"/>
  <c r="F134" i="12"/>
  <c r="F135" i="12" s="1"/>
  <c r="F21" i="12"/>
  <c r="F32" i="12" l="1"/>
  <c r="F126" i="12"/>
  <c r="F136" i="12" s="1"/>
  <c r="F67" i="12"/>
  <c r="F53" i="12"/>
  <c r="F137" i="12" l="1"/>
  <c r="F138" i="12" s="1"/>
  <c r="C6" i="10"/>
  <c r="C9" i="10" s="1"/>
  <c r="H8" i="11"/>
  <c r="H7" i="11"/>
  <c r="F139" i="8"/>
  <c r="F138" i="8"/>
  <c r="F135" i="8"/>
  <c r="F136" i="8" s="1"/>
  <c r="F130" i="8"/>
  <c r="F129" i="8"/>
  <c r="F128" i="8"/>
  <c r="F127" i="8"/>
  <c r="F126" i="8"/>
  <c r="F125" i="8"/>
  <c r="F124" i="8"/>
  <c r="F123" i="8"/>
  <c r="F120" i="8"/>
  <c r="F119" i="8"/>
  <c r="F118" i="8"/>
  <c r="F117" i="8"/>
  <c r="F116" i="8"/>
  <c r="F113" i="8"/>
  <c r="F114" i="8" s="1"/>
  <c r="F110" i="8"/>
  <c r="F109" i="8"/>
  <c r="F108" i="8"/>
  <c r="F107" i="8"/>
  <c r="F106" i="8"/>
  <c r="F105" i="8"/>
  <c r="F104" i="8"/>
  <c r="F103" i="8"/>
  <c r="F102" i="8"/>
  <c r="F101" i="8"/>
  <c r="F100" i="8"/>
  <c r="F99" i="8"/>
  <c r="F98" i="8"/>
  <c r="F97" i="8"/>
  <c r="F96" i="8"/>
  <c r="F95" i="8"/>
  <c r="F94" i="8"/>
  <c r="F93" i="8"/>
  <c r="F92" i="8"/>
  <c r="F91" i="8"/>
  <c r="F89" i="8"/>
  <c r="F90" i="8" s="1"/>
  <c r="F86" i="8"/>
  <c r="F85" i="8"/>
  <c r="F82" i="8"/>
  <c r="F81" i="8"/>
  <c r="F80" i="8"/>
  <c r="F79" i="8"/>
  <c r="F76" i="8"/>
  <c r="F75" i="8"/>
  <c r="F70" i="8"/>
  <c r="F69" i="8"/>
  <c r="F68" i="8"/>
  <c r="F67" i="8"/>
  <c r="F64" i="8"/>
  <c r="F63" i="8"/>
  <c r="F60" i="8"/>
  <c r="F59" i="8"/>
  <c r="F58" i="8"/>
  <c r="F53" i="8"/>
  <c r="F52" i="8"/>
  <c r="F49" i="8"/>
  <c r="F48" i="8"/>
  <c r="F46" i="8"/>
  <c r="F45" i="8"/>
  <c r="F41" i="8"/>
  <c r="F40" i="8"/>
  <c r="F39" i="8"/>
  <c r="F38" i="8"/>
  <c r="F37" i="8"/>
  <c r="F36" i="8"/>
  <c r="F35" i="8"/>
  <c r="F34" i="8"/>
  <c r="F30" i="8"/>
  <c r="F29" i="8"/>
  <c r="F26" i="8"/>
  <c r="F25" i="8"/>
  <c r="F24" i="8"/>
  <c r="F23" i="8"/>
  <c r="F20" i="8"/>
  <c r="F19" i="8"/>
  <c r="F18" i="8"/>
  <c r="F17" i="8"/>
  <c r="F16" i="8"/>
  <c r="F15" i="8"/>
  <c r="F14" i="8"/>
  <c r="F11" i="8"/>
  <c r="F10" i="8"/>
  <c r="F9" i="8"/>
  <c r="F5" i="8"/>
  <c r="F54" i="8" l="1"/>
  <c r="F61" i="8"/>
  <c r="F31" i="8"/>
  <c r="F77" i="8"/>
  <c r="F27" i="8"/>
  <c r="F50" i="8"/>
  <c r="F55" i="8" s="1"/>
  <c r="C8" i="6" s="1"/>
  <c r="F131" i="8"/>
  <c r="F72" i="8"/>
  <c r="C9" i="6" s="1"/>
  <c r="F140" i="8"/>
  <c r="F141" i="8" s="1"/>
  <c r="C11" i="6" s="1"/>
  <c r="F87" i="8"/>
  <c r="F121" i="8"/>
  <c r="F12" i="8"/>
  <c r="F42" i="8"/>
  <c r="F43" i="8" s="1"/>
  <c r="C7" i="6" s="1"/>
  <c r="F65" i="8"/>
  <c r="F83" i="8"/>
  <c r="F111" i="8"/>
  <c r="H63" i="11"/>
  <c r="C5" i="9" s="1"/>
  <c r="C9" i="9" s="1"/>
  <c r="F21" i="8"/>
  <c r="F32" i="8" l="1"/>
  <c r="C6" i="6" s="1"/>
  <c r="F132" i="8"/>
  <c r="C10" i="6" s="1"/>
  <c r="C10" i="9"/>
  <c r="C11" i="9" s="1"/>
  <c r="C11" i="7"/>
  <c r="C11" i="10"/>
  <c r="C13" i="10" s="1"/>
  <c r="C13" i="7"/>
  <c r="C13" i="6" l="1"/>
  <c r="C4" i="28" s="1"/>
  <c r="C7" i="28" s="1"/>
  <c r="G54" i="5"/>
  <c r="D6" i="5" s="1"/>
  <c r="D5" i="5"/>
  <c r="G80" i="5"/>
  <c r="G79" i="5"/>
  <c r="C15" i="6" l="1"/>
  <c r="C17" i="6" s="1"/>
  <c r="C8" i="28"/>
  <c r="C9" i="28" s="1"/>
  <c r="C9" i="7"/>
  <c r="G30" i="5"/>
  <c r="D4" i="5" s="1"/>
  <c r="G19" i="5"/>
  <c r="D3" i="5" s="1"/>
  <c r="D8" i="5"/>
  <c r="D7" i="5"/>
  <c r="F162" i="2"/>
  <c r="F161" i="2"/>
  <c r="F157" i="2"/>
  <c r="F156" i="2"/>
  <c r="F151" i="2"/>
  <c r="F150" i="2"/>
  <c r="F149" i="2"/>
  <c r="F148" i="2"/>
  <c r="F147" i="2"/>
  <c r="F146" i="2"/>
  <c r="F145" i="2"/>
  <c r="F144" i="2"/>
  <c r="F143" i="2"/>
  <c r="F142" i="2"/>
  <c r="F139" i="2"/>
  <c r="F138" i="2"/>
  <c r="F137" i="2"/>
  <c r="F136" i="2"/>
  <c r="F135" i="2"/>
  <c r="F140" i="2" s="1"/>
  <c r="F132" i="2"/>
  <c r="F131" i="2"/>
  <c r="F130" i="2"/>
  <c r="F129" i="2"/>
  <c r="F128" i="2"/>
  <c r="F125" i="2"/>
  <c r="F124" i="2"/>
  <c r="F123" i="2"/>
  <c r="F122" i="2"/>
  <c r="F121" i="2"/>
  <c r="F120" i="2"/>
  <c r="F119" i="2"/>
  <c r="F118" i="2"/>
  <c r="F117" i="2"/>
  <c r="F116" i="2"/>
  <c r="F115" i="2"/>
  <c r="F114" i="2"/>
  <c r="F113" i="2"/>
  <c r="F112" i="2"/>
  <c r="F111" i="2"/>
  <c r="F110" i="2"/>
  <c r="F108" i="2"/>
  <c r="F107" i="2"/>
  <c r="F106" i="2"/>
  <c r="F109" i="2" s="1"/>
  <c r="F103" i="2"/>
  <c r="F102" i="2"/>
  <c r="F101" i="2"/>
  <c r="F100" i="2"/>
  <c r="F99" i="2"/>
  <c r="F98" i="2"/>
  <c r="F97" i="2"/>
  <c r="F96" i="2"/>
  <c r="F93" i="2"/>
  <c r="F92" i="2"/>
  <c r="F91" i="2"/>
  <c r="F86" i="2"/>
  <c r="F85" i="2"/>
  <c r="F84" i="2"/>
  <c r="F81" i="2"/>
  <c r="F80" i="2"/>
  <c r="F77" i="2"/>
  <c r="F76" i="2"/>
  <c r="F75" i="2"/>
  <c r="F70" i="2"/>
  <c r="F69" i="2"/>
  <c r="F68" i="2"/>
  <c r="F66" i="2"/>
  <c r="F57" i="2"/>
  <c r="F56" i="2"/>
  <c r="F52" i="2"/>
  <c r="F51" i="2"/>
  <c r="F50" i="2"/>
  <c r="F49" i="2"/>
  <c r="F48" i="2"/>
  <c r="F47" i="2"/>
  <c r="F43" i="2"/>
  <c r="F42" i="2"/>
  <c r="F39" i="2"/>
  <c r="F38" i="2"/>
  <c r="F37" i="2"/>
  <c r="F36" i="2"/>
  <c r="F33" i="2"/>
  <c r="F32" i="2"/>
  <c r="F31" i="2"/>
  <c r="F30" i="2"/>
  <c r="F29" i="2"/>
  <c r="F28" i="2"/>
  <c r="F25" i="2"/>
  <c r="F24" i="2"/>
  <c r="F23" i="2"/>
  <c r="F20" i="2"/>
  <c r="F19" i="2"/>
  <c r="F94" i="2" l="1"/>
  <c r="F78" i="2"/>
  <c r="F82" i="2"/>
  <c r="F26" i="2"/>
  <c r="F104" i="2"/>
  <c r="F133" i="2"/>
  <c r="F87" i="2"/>
  <c r="F88" i="2" s="1"/>
  <c r="D7" i="2" s="1"/>
  <c r="F163" i="2"/>
  <c r="F40" i="2"/>
  <c r="F126" i="2"/>
  <c r="F34" i="2"/>
  <c r="F152" i="2"/>
  <c r="F44" i="2"/>
  <c r="F158" i="2"/>
  <c r="D10" i="5"/>
  <c r="D14" i="5" s="1"/>
  <c r="F53" i="2"/>
  <c r="F54" i="2" s="1"/>
  <c r="D5" i="2" s="1"/>
  <c r="F71" i="2"/>
  <c r="F72" i="2" s="1"/>
  <c r="D6" i="2" s="1"/>
  <c r="F45" i="2" l="1"/>
  <c r="D4" i="2" s="1"/>
  <c r="F164" i="2"/>
  <c r="D9" i="2" s="1"/>
  <c r="C3" i="1"/>
  <c r="D12" i="5"/>
  <c r="F153" i="2"/>
  <c r="D8" i="2" s="1"/>
  <c r="D11" i="2" l="1"/>
  <c r="D15" i="2" s="1"/>
  <c r="C2" i="1" l="1"/>
  <c r="C7" i="1" s="1"/>
  <c r="C10" i="7" s="1"/>
  <c r="C15" i="7" s="1"/>
  <c r="D13" i="2"/>
  <c r="C8" i="1" l="1"/>
  <c r="C9" i="1" s="1"/>
  <c r="C16" i="7" l="1"/>
  <c r="C18" i="7" s="1"/>
  <c r="C20" i="7" s="1"/>
</calcChain>
</file>

<file path=xl/sharedStrings.xml><?xml version="1.0" encoding="utf-8"?>
<sst xmlns="http://schemas.openxmlformats.org/spreadsheetml/2006/main" count="3230" uniqueCount="815">
  <si>
    <t>SKUPAJ Z DDV</t>
  </si>
  <si>
    <t>SKUPAJ brez DDV</t>
  </si>
  <si>
    <t>22 % DDV</t>
  </si>
  <si>
    <t>POPIS DEL S PREDRAČUNOM ZA 4.6 OZEMLJITVE IN IZENAČITVE POTENCIALOV NADVOZA KR0060</t>
  </si>
  <si>
    <t>POPIS DEL S PREDRAČUNOM ZA 4.1 ZAŠČITA IN PRESTAVITEV TK VODOV NADVOZA KR0060</t>
  </si>
  <si>
    <t>POPIS DEL S PREDRAČUNOM ZA 3.3 NAČRT GRADBENIH KONSTRUKCIJ NADVOZA KR0060</t>
  </si>
  <si>
    <t>POPIS DEL S PREDRAČUNOM ZA 3.10 NAČRT GRADBENIH KONSTRUKCIJ, NAČRT CESTE IN PREDRAČUN IZ ELABORATA O ZAČASNIH PROMETNIH UREDITVAH KR0060</t>
  </si>
  <si>
    <t>1.</t>
  </si>
  <si>
    <t>4.</t>
  </si>
  <si>
    <t>2.</t>
  </si>
  <si>
    <t>5.</t>
  </si>
  <si>
    <t>3.</t>
  </si>
  <si>
    <t>PREDDELA</t>
  </si>
  <si>
    <t>PREDHODNA DELA ZA POPRAVILO OBJEKTA</t>
  </si>
  <si>
    <t>ZEMELJSKA DELA</t>
  </si>
  <si>
    <t>VOZIŠČNA KONSTRUKCIJA</t>
  </si>
  <si>
    <t>GRADBENA IN OBRTNIŠKA DELA</t>
  </si>
  <si>
    <t>TUJE STORITVE</t>
  </si>
  <si>
    <t>NEPREDVIDENA DELA</t>
  </si>
  <si>
    <t>6.</t>
  </si>
  <si>
    <t>opis postavke</t>
  </si>
  <si>
    <t>količina postavke</t>
  </si>
  <si>
    <t>enota</t>
  </si>
  <si>
    <t>cena po enoti</t>
  </si>
  <si>
    <t>količina x cena</t>
  </si>
  <si>
    <t>OPOMBE</t>
  </si>
  <si>
    <t>Vse postavke vključujejo ves potreben material, opremo in delo za izvedbo posamezne postavke (vključno z dovozom oz. odvozom ter nakladanjem oz. razkladanjem materiala in opreme).</t>
  </si>
  <si>
    <t>GEODETSKA DELA</t>
  </si>
  <si>
    <t>Geodetska dela pri sanaciji in rehabilitaciji objekta: zakoličevanje, podajanje in preverjanje višin in potrebnih smeri.</t>
  </si>
  <si>
    <t>kom.</t>
  </si>
  <si>
    <t>Posnetek višin betona obstoječe voziščne plošče objekta po odstranitvi plasti asfalta in hidroizolacije v treh točkah prečnega profila (razmak med profili 5 m). Profili na objektu.</t>
  </si>
  <si>
    <t xml:space="preserve">Postavitev profilov in dajanje višin odstranitve betona na voziščni plošči in dobetoniranja voziščne plošče (razmak med profili 2,0 m). </t>
  </si>
  <si>
    <t>RUŠENJE IN ODSTRANJEVANJE VOZIŠČNE KONSTRUKCIJE</t>
  </si>
  <si>
    <t>Demontaža jeklene zaščitne ograje za pešce višine 1,0 m</t>
  </si>
  <si>
    <r>
      <t>m</t>
    </r>
    <r>
      <rPr>
        <vertAlign val="superscript"/>
        <sz val="10"/>
        <color theme="1" tint="4.9989318521683403E-2"/>
        <rFont val="Arial CE"/>
        <family val="2"/>
        <charset val="238"/>
      </rPr>
      <t>1</t>
    </r>
  </si>
  <si>
    <t xml:space="preserve">Rušenje in odstranitev asfaltne plasti  in hidroizolacije s skupno debelino do 10cm, na območju vozišča objekta. </t>
  </si>
  <si>
    <r>
      <t>m</t>
    </r>
    <r>
      <rPr>
        <vertAlign val="superscript"/>
        <sz val="10"/>
        <color theme="1" tint="4.9989318521683403E-2"/>
        <rFont val="Arial CE"/>
        <family val="2"/>
        <charset val="238"/>
      </rPr>
      <t>2</t>
    </r>
  </si>
  <si>
    <t>Porušitev in odstranitev monolitno izvedenega betonskega hodnika in robnega venca v prerezu do 0,20 m².</t>
  </si>
  <si>
    <r>
      <t>m</t>
    </r>
    <r>
      <rPr>
        <vertAlign val="superscript"/>
        <sz val="10"/>
        <color theme="1" tint="4.9989318521683403E-2"/>
        <rFont val="Calibri"/>
        <family val="2"/>
        <charset val="238"/>
        <scheme val="minor"/>
      </rPr>
      <t>1</t>
    </r>
  </si>
  <si>
    <t>Porušitev in odstranitev betonskih robnikov 16/18 cm na objektu</t>
  </si>
  <si>
    <t>Odstranjevanje betona z vodnim curkom pod visokim pritiskom z delnim odkrivanjem armature, površina horizontalna ali pod naklonom do 5% glede na horizontalo. Odstranitev celotnega kontaminiranega betona prekladne konstrukcije do čvrste strukture po fazah v projektu. Postavka vsebuje tudi meritve vsebnosti kloridov in globine karbonatiizacije betona za natančnejšo določitev globine odstranitve betona</t>
  </si>
  <si>
    <t>Pravilno ravnanje in odvoz vseh odpadkov, ki so nastali pri sanaciji objekta na trajno deponijo v oddaljenosti do 60km. Obračunana teža odpadkov je v povprečju 2000kg/m3.</t>
  </si>
  <si>
    <r>
      <t>m</t>
    </r>
    <r>
      <rPr>
        <sz val="10"/>
        <color theme="1" tint="4.9989318521683403E-2"/>
        <rFont val="Calibri"/>
        <family val="2"/>
        <charset val="238"/>
      </rPr>
      <t>³</t>
    </r>
  </si>
  <si>
    <t>PRIPRAVLJALNA IN ZAKLJUČNA DELA</t>
  </si>
  <si>
    <t xml:space="preserve">Izdelava varovalne pregrade pod objektom po sredini glavne ceste za varovanje vozišča ki bo pod prometom. Pregrada je sestavljena iz BVO ograje in nadvišanja do premostitvene konstrukcije. Pregrada se izdeluje po fazah glede na kateri strani nadvoza se dela izvajajo. </t>
  </si>
  <si>
    <t>Izdelava zaščitnih barier in lovilnega odra z lovilno mrežo na sredini prekladne konstrukcije. Postavka služi za preprečevanje padanja predmetov in materiala med izvajanjem del iz krova objekta na del glavne ceste ki je pod prometom. Zaščitne bariere se prestavljajo glede na kateri strani nadvoza se dela izvajajo</t>
  </si>
  <si>
    <t>Dobava in postavitev premičnega delovnega odra za izvajanje sanacijskih del in lepljenje lamel na vmesnem polju med stebri. Oder višine do 5m. Upoštevati je, da je potrebno oder montirati in demontirati (predvsem prestavljati med začasnimi popolnimi zaporami v fazi lepljenja lamel) več krat - glede na faze sanacije.</t>
  </si>
  <si>
    <t>Dobava in postavitev nepremičnega delovnega odra za izvajanje sanacijskih del na stebrih  ter prvem in zadnjem polju prekladne konstrukcije. Oder višine do 5m.</t>
  </si>
  <si>
    <t>ZAČASNI OBJEKTI</t>
  </si>
  <si>
    <t>Organizacija gradbišča - postavitev začasnih objektov. Postavka zajema: gradbiščno tablo, kontejner - garderoba in pisarna, sanitarna kabina, gradbiščna ograja, opozorilne table, opozorilne vrvice, prva pomoč in varnostne ograje.</t>
  </si>
  <si>
    <t>Organizacija gradbišča - odstranitev začasnih objektov. Postavka zajema: gradbiščno tablo, kontejner - garderoba in pisarna, sanitarna kabina, gradbiščna ograja, opozorilne table, opozorilne vrvice in varnostne ograje.</t>
  </si>
  <si>
    <t>Pranje celotne površine stebrov, s tlakom do 18 Mpa (180 bar).</t>
  </si>
  <si>
    <t>Pranje celotne spodnje površine prekladne konstrukcije s tlakom do 18 Mpa (180 bar).</t>
  </si>
  <si>
    <t xml:space="preserve">Meritev globine karbonatizacije betona (fenolftaleinski test). Z namenom ugotovitve zadostne debeline nekarbonatiziranega betona, ki je potrebna za zaščito armature pred korozijo. Izvede se na mestih, kjer je vidna kontaminiranost betona. </t>
  </si>
  <si>
    <t>Odstranitev cementnega betona, z vodnim curkom pod visokim pritiskom, z odkrivanjem armature, površina vertikalna ali pod nagibom do 20° glede na vertikalo, posamična površina do 20 m², globina 41 do 50 mm, upoštevano odstranjevanje na 50% vseh površin stebrov, lokalnih poškodb in segregacijskih gnezd.</t>
  </si>
  <si>
    <t xml:space="preserve">Odstranitev cementnega betona, z vodnim curkom pod visokim pritiskom, z odkrivanjem armature, površina vertikalna ali pod nagibom do 20° glede na vertikalo, posamična površina do 15 m² globina 41 do 50 mm, upoštevano odstranjevanje na 75% vseh površin prekladne konstrukcije, lokalnih poškodb in segregacijskih gnezd. </t>
  </si>
  <si>
    <t xml:space="preserve">Odstranitev cementnega betona, z vodnim curkom pod visokim pritiskom, z odkrivanjem armature, površina nad glavo horizontalna ali pod nagibom do 20° glede na horizontalo, posamična površina prereza 30 do 90 m² globina 41 do 50 mm, upoštevano odstranjevanje na 75% vseh površin prekladne konstrukcije, lokalnih poškodb in segregacijskih gnezd. </t>
  </si>
  <si>
    <t>Volumen zkopanega materiala se obračunava v prvotnem raščenem stanju. Volumen materiala za zasutje se obračunava po vgradnji in končnem komplimiranju nasutja. V postavkah so vključene tudi vse uporabe deponij in prevozi.</t>
  </si>
  <si>
    <t>IZKOPI</t>
  </si>
  <si>
    <t>Odkop stebra strojni in delno ročni v zemljini 4. kategorije. Odkop stebra do vrha temelja zaradi ojačitve stebra. Postavka vključuje tudi odvoz zemljine na trajno deponijo.</t>
  </si>
  <si>
    <t>Izkop strojni in delno ročni za kanalete v zemljini 4. kategorije. Izkop širine cca 70 cm in globine 50cm.</t>
  </si>
  <si>
    <t>Izkop strojni in delno ročni za betonski prag v zemljini 4. kategorije. Izkop širine cca 30 cm in globine 60cm ter priprava za kontaktno betoniranje</t>
  </si>
  <si>
    <t>Izkop strojni in delno ročni za AB temelj v zemljini 4. kategorije. Izkop širine cca 40 cm in globine 60cm.</t>
  </si>
  <si>
    <t>NASIPI</t>
  </si>
  <si>
    <t>Vgrajevanje klina iz naravno pridobljene trde kamnine po razširitvi stebra</t>
  </si>
  <si>
    <t>BREŽINE, ZELENICE</t>
  </si>
  <si>
    <t>Dobava in vgradnja zaščite brežine pod premostitvenim objektom z naravnim kamnom položenim v pesek</t>
  </si>
  <si>
    <t xml:space="preserve">Izdelava betonskih pragov (pete) 30/80cm, kot opora zaščite brežine pod premostitvenim objektom. Postavka vključuje tudi ves opaž in beton C25/30, stopnja izpostavljenosti XC3. </t>
  </si>
  <si>
    <t>Zaščita brežine s torkretiranjem brez armature. Izdelava torkreta po potrebi okrog stebra</t>
  </si>
  <si>
    <t>OBRABNE IN ZAPORNE PLASTI</t>
  </si>
  <si>
    <t>Izdelava in dobava filtra za odvod pronicajoče vode do cevk za odvod pronicajoče vode. Filter je iz enozrnatega betona vezanega z umetno smolo. Filter se izvede vzdolž celotnega objekta v širini 15 cm in debelini 4 do 6 cm.</t>
  </si>
  <si>
    <t>Izdelava in dobava obrabne plasti SMA 11 PmB 45/80-65 A1; 4 cm na objektu</t>
  </si>
  <si>
    <t>Izdelava in dobava zaščitne plasti SMA 8 PmB 45/80-65 A1; 3cm na objektu</t>
  </si>
  <si>
    <t>ROBNI ELEMENTI VOZIŠČ</t>
  </si>
  <si>
    <t>Dobava in vgraditev robnika na objektu iz naravnega kamna s prerezom 20/23 cm.</t>
  </si>
  <si>
    <t>Dobava in vgraditev pogreznjenega robnika, prehod iz objekta na teren iz naravnega kamna s prerezom 20/23 cm.</t>
  </si>
  <si>
    <t>ODVODNJAVANJE</t>
  </si>
  <si>
    <r>
      <t xml:space="preserve">Dobava in vgraditev cevk </t>
    </r>
    <r>
      <rPr>
        <sz val="10"/>
        <color theme="1" tint="4.9989318521683403E-2"/>
        <rFont val="Arial"/>
        <family val="2"/>
        <charset val="238"/>
      </rPr>
      <t>Ø 70 mm. iz nerjavečega materiala AISI 316 / W.Nr. 1.4401,</t>
    </r>
    <r>
      <rPr>
        <sz val="10"/>
        <color theme="1" tint="4.9989318521683403E-2"/>
        <rFont val="Arial CE"/>
        <charset val="238"/>
      </rPr>
      <t xml:space="preserve"> za odvodnjavanje pronicujoče vode (po načrtu). Vključeno je tudi vrtanje lukenj skozi prekladno konstrukcijo za cevke po projektu in vsa s tem povezana dela in orodja.</t>
    </r>
  </si>
  <si>
    <t>Ureditev odvoda padavinske vode iz objekta s kanaletami na preklop iz cementnega betona, dolžine 110cm in notranje širine dna kanalete 40cm na podložni plasti iz zmesi zrn drobljenca debeline 20cm.</t>
  </si>
  <si>
    <t>Ureditev površine za razpršeni razliv padavinske vode iz objekta s lomljencem debeline 20cm, stiki zapolnjeni z cementno malto, na podložni plasti zmesi zrn drobljenca debeline 20cm.</t>
  </si>
  <si>
    <t>TESARSKA DELA</t>
  </si>
  <si>
    <t>Izdelava obešenega opaža za konzolo razširjene prekladne plošče, vključno s stranskim zapiranjem. Razred vidne površine betona VB3.</t>
  </si>
  <si>
    <t>Izdelava obešenega opaža robnega venca na premostitvenem objektu. Razred vidne površine betona VB3.</t>
  </si>
  <si>
    <t>Izdelava enostransko podprtega opaža za obbetoniranje stebra. Razred vidne površine betona VB3.</t>
  </si>
  <si>
    <t>DELA Z JEKLOM ZA OJAČITEV</t>
  </si>
  <si>
    <t xml:space="preserve">Dobava, priprava in postavitev rebrastih žic iz visokovrednega naravno trdega jekla B500B s premerom do 12 mm za srednje zahtevno ojačitev (obbetoniranje stebra). </t>
  </si>
  <si>
    <t>kg</t>
  </si>
  <si>
    <t>Dobava,priprava in postavitev rebrastih žic iz visokovrednega naravno trdega jekla B500B s premerom 14 mm in večjim za srednje zahtevno ojačitev (obbetoniranje stebra).</t>
  </si>
  <si>
    <t xml:space="preserve">Dobava, priprava in postavitev rebrastih žic iz visokovrednega naravno trdega jekla B500B s premerom do 12 mm za srednje zahtevno ojačitev (nadvišanje plošče). </t>
  </si>
  <si>
    <t>Dobava,priprava in postavitev rebrastih žic iz visokovrednega naravno trdega jekla B500B s premerom 14 mm in večjim za srednje zahtevno ojačitev (nadvišanje plošče).</t>
  </si>
  <si>
    <t>Dobava, priprava in postavitev rebrastih žic iz visokovrednega naravno trdega jekla B500A s premerom do 12 mm za srednje zahtevno ojačitev (hodniki in robni venci).</t>
  </si>
  <si>
    <t>Dobava, priprava in postavitev rebrastih žic iz visokovrednega naravno trdega jekla B500A s premerom do 12 mm za srednje zahtevno ojačitev (prehodni jaški).</t>
  </si>
  <si>
    <t>Prekrivitev obstoječe armature. Armatura ki je "previsoka" se prilagodi višinam nove nadvišane plošče.</t>
  </si>
  <si>
    <r>
      <t>Dobava in vgraditev karbonske lamele za ojačitev prereza, vključno s pripravo in kontrolo površin, lepljenjem in pritrjevanjem, modul elastičnosti &gt;155.000 N/mm</t>
    </r>
    <r>
      <rPr>
        <vertAlign val="superscript"/>
        <sz val="10"/>
        <color theme="1" tint="4.9989318521683403E-2"/>
        <rFont val="Arial CE"/>
        <family val="2"/>
        <charset val="238"/>
      </rPr>
      <t>2</t>
    </r>
    <r>
      <rPr>
        <sz val="10"/>
        <color theme="1" tint="4.9989318521683403E-2"/>
        <rFont val="Arial CE"/>
        <family val="2"/>
        <charset val="238"/>
      </rPr>
      <t>(prerez je potrebno ojačati s 9,1cm2 karbonskih lamel, po detajlu iz projekta). (Kot naprimer: Sika Carbo Dur S514; b=50mm; tf=1,4mm; l=7,4m)</t>
    </r>
  </si>
  <si>
    <t>DELA S CEMENTNIM BETONOM</t>
  </si>
  <si>
    <t>Dobava in vgraditev mešanice ojačanega cementnega betona, za ojačitev in nadvišanje voziščne plošče ter zagotovitev prečnega in vzdolžnega naklona. Postavka zajema tudi izdelavo temelja za dilatacijo. Kvaliteta betona C 30/37, stopnja izpostavljenosti XD1, XF2, odpornost na prodor vode PV-II. debelina zrn Dmax=32mm, stopnja konsistence S4; debelina nadbetoniranja je cca 18cm.</t>
  </si>
  <si>
    <t>Dobava in vgraditev mešanice ojačanega cementnega betona za ojačitev stebrov. Kvaliteta betona C 30/37,  stopnja izpostavljenosti XD3, XF4. odpornost na prodor vode PV-II. debelina zrn Dmax=16mm, stopnja konsistence S4.</t>
  </si>
  <si>
    <t>Dobava in vgraditev mešanice ojačanega cementnega betona v hodnike in robne vence na premostitvenem objektu. Kvaliteta betona C 30/37,  stopnja izpostavljenosti XD3, XF4. odpornost na prodor vode PV-II. debelina zrn Dmax=16mm, stopnja konsistence S4.</t>
  </si>
  <si>
    <t>DELA PRI POPRAVILU OBJEKTA</t>
  </si>
  <si>
    <t>Izdelava katastra in identifikacija širine, dolžine, globine, vzroka nastanka in delovanja razpok.</t>
  </si>
  <si>
    <t>Sanacija injektiranje površinskih razpok v cementnem betonu, globokih do 40 mm (do armature), z epoksidno ali poliuretansko smolo, po načrtu in navodilih proizvajalca, površina nagnjena 71° do 90°, širina raspok do 1 mm, injektiranje vertikalnih površin prekladne konstrukcije in stebrov, upoštevano 5,0m¹ razpoke na 10,0m² površine</t>
  </si>
  <si>
    <t>Sanacija injektiranje površinskih razpok v cementnem betonu, globokih do 40 mm (do armature), z epoksidno ali poliuretansko smolo, po načrtu in navodilih proizvajalca, površina nad glavo horizontalna ali nagnjena do 20° glede na horizontalo, širina raspok do 1mm, injektiranje površin spodnje strani prekladne konstrukcije, upoštevan 5,0m¹ razpoke na 10,0m² površine</t>
  </si>
  <si>
    <t>Sanacija injektiranje globinskih razpok in raspok, ki potekajo skozi celoten prerez, z niskoviskozno epoksidno smolo, cementno suspenzijo ali poliuretansko smolo, z uporabo površinskih in globinskih pakerjev, po načrtu in navodilih proizvajalca, površina horizontalna ali nagnjena do 20° glede na horizontalo, širina raspok do 1mm, injektiranje voziščne plošče prekladne konstrukcije, upoštevan 1,0m¹ razpoke na 10,0m² horizontalne površine</t>
  </si>
  <si>
    <r>
      <t>Čiščenje korodirane armature z vodnim curkom pod visokim pritiskom, površina nagnjena 71° do 90°</t>
    </r>
    <r>
      <rPr>
        <sz val="10"/>
        <color theme="1" tint="4.9989318521683403E-2"/>
        <rFont val="Arial"/>
        <family val="2"/>
        <charset val="238"/>
      </rPr>
      <t xml:space="preserve"> glede na horizontalo</t>
    </r>
    <r>
      <rPr>
        <sz val="10"/>
        <color theme="1" tint="4.9989318521683403E-2"/>
        <rFont val="Arial CE"/>
        <charset val="238"/>
      </rPr>
      <t>, posamične površine do 20m</t>
    </r>
    <r>
      <rPr>
        <vertAlign val="superscript"/>
        <sz val="10"/>
        <color theme="1" tint="4.9989318521683403E-2"/>
        <rFont val="Arial CE"/>
        <charset val="238"/>
      </rPr>
      <t>2</t>
    </r>
    <r>
      <rPr>
        <sz val="10"/>
        <color theme="1" tint="4.9989318521683403E-2"/>
        <rFont val="Arial CE"/>
        <charset val="238"/>
      </rPr>
      <t>. Površine iz poz. 2.1.4, na Stebrih. Obračun po razviti dolžini armature.</t>
    </r>
  </si>
  <si>
    <r>
      <t>Čiščenje korodirane armature z vodnim curkom pod visokim pritiskom, površina nagnjena 71° do 90°, posamične površine do 10m</t>
    </r>
    <r>
      <rPr>
        <vertAlign val="superscript"/>
        <sz val="10"/>
        <color theme="1" tint="4.9989318521683403E-2"/>
        <rFont val="Arial CE"/>
        <charset val="238"/>
      </rPr>
      <t>2</t>
    </r>
    <r>
      <rPr>
        <sz val="10"/>
        <color theme="1" tint="4.9989318521683403E-2"/>
        <rFont val="Arial CE"/>
        <charset val="238"/>
      </rPr>
      <t>. Površine iz poz. 2.1.5, na prekladni konstrukciji. Obračun po razviti dolžini armature.</t>
    </r>
  </si>
  <si>
    <r>
      <t>Čiščenje korodirane armature z vodnim curkom pod visokim pritiskom, površina nad glavo horizontalna ali pod naklonom 20</t>
    </r>
    <r>
      <rPr>
        <sz val="10"/>
        <color theme="1" tint="4.9989318521683403E-2"/>
        <rFont val="Arial"/>
        <family val="2"/>
        <charset val="238"/>
      </rPr>
      <t>° glede na horizontalo</t>
    </r>
    <r>
      <rPr>
        <sz val="10"/>
        <color theme="1" tint="4.9989318521683403E-2"/>
        <rFont val="Arial CE"/>
        <charset val="238"/>
      </rPr>
      <t>, posamične površine do 30-90m</t>
    </r>
    <r>
      <rPr>
        <vertAlign val="superscript"/>
        <sz val="10"/>
        <color theme="1" tint="4.9989318521683403E-2"/>
        <rFont val="Arial CE"/>
        <charset val="238"/>
      </rPr>
      <t>2</t>
    </r>
    <r>
      <rPr>
        <sz val="10"/>
        <color theme="1" tint="4.9989318521683403E-2"/>
        <rFont val="Arial CE"/>
        <charset val="238"/>
      </rPr>
      <t>. Površine iz poz. 2.1.8 na prekladni konstrukciji. Obračun po razviti dolžini armature.</t>
    </r>
  </si>
  <si>
    <t>Protikorozijska zaščita armature z nanašanjem premaza na cementni bazi v skladu z navodili proizvajalca, površina nagnjena 71° do 90°, posamične površine do 20m². Površine iz poz. 2.1.4.</t>
  </si>
  <si>
    <t>Protikorozijska zaščita armature z nanašanjem premaza na cementni bazi v skladu z navodili proizvajalca, površina nagnjena 71° do 90°, posamične površine do 10m². Površine iz poz. 2.1.5.</t>
  </si>
  <si>
    <t>Protikorozijska zaščita armature z nanašanjem premaza na cementni bazi v skladu z navodili proizvajalca, površina nad glavo horizontalna ali pod naklonom 20° glede na horizontalo, posamične površine do 30-90m². Površine iz poz. 2.1.6.</t>
  </si>
  <si>
    <t>Protikorozijska zaščita armature z nanašanjem premaza na cementni bazi v skladu z navodili proizvajalca, površina horizontalna ali pod naklonom 20° glede na horizontalo. Odkrita armatura na zgornji strani prekladne konstrukcije. Ocenjeno 50% prekladne konstrukcije.</t>
  </si>
  <si>
    <t>Priprava in vgraditev cementne malte z dodatkom umetnih vlaken po navodilih proizvajalca, površina nagnjena 71° do 90°, posamične površine do 10m². Površine iz poz. 2.1.5.</t>
  </si>
  <si>
    <t>Priprava in vgraditev cementne malte z dodatkom umetnih vlaken po navodilih proizvajalca, površina nad glavo horizontalna ali pod naklonom 20° glede na horizontalo, posamične površine do 30-90m². Površine iz poz. 2.1.6.</t>
  </si>
  <si>
    <t>Zaščita površine betona s tankoslojno izravnalno malto s siliko v debelini 1,5 do 3 mm, elegacijski sloj vidnih površin spodnje strani prekladne konstrukcije in stebrov.</t>
  </si>
  <si>
    <t>Dobava in nanos brezbarvne silikonske vodoodbojne impregnacije in grundirnega sredstva za mineralne površine. Zaščiti se vidno območje stebrov, robnih vencev, hodnikov ter celotna spodnja stran prekladne konstrukcije</t>
  </si>
  <si>
    <t>SIDRANJE</t>
  </si>
  <si>
    <t>Dobava in vgradnja sidrne armature ter dvokomponentnega epoksidnega lepila tekoče konsistence po projektu. Postavka vključuje tudi vrtanje lukenj premera 20mm in globine 30cm, ter predpripravo izvrtine za sidranje po navodilih proizvajalca lepila. Vertikalne vrtine na robovih prekladne plošče (Armatura za sidra je zajeta pri postavki 5.2.4)</t>
  </si>
  <si>
    <t>Dobava in vgradnja sidrne armature ter dvokomponentnega epoksidnega lepila tekoče konsistence po projektu. Postavka vključuje tudi vrtanje lukenj premera 30mm in globine 80cm, ter predpripravo izvrtine za sidranje po navodilih proizvajalca lepila. Vertikalne vrtine skozi prekladno ploščo ob stebrih. (Armatura za sidra je zajeta pri postavki 5.2.2)</t>
  </si>
  <si>
    <t>Dobava in vgradnja sidrne armature ter dvokomponentnega epoksidnega lepila tekoče konsistence po projektu. Postavka vključuje tudi vrtanje lukenj premera 25mm in globine 70cm, ter predpripravo izvrtine za sidranje po navodilih proizvajalca lepila. Vertikalne vrtine v temelje ob stebrih. (Armatura za sidra je zajeta pri postavki 5.2.2)</t>
  </si>
  <si>
    <t>Dobava in vgradnja sidrne armature ter dvokomponentnega epoksidnega lepila tekoče konsistence po projektu. Postavka vključuje tudi vrtanje lukenj premera 14mm in dolžine 44cm, ter predpripravo izvrtine za sidranje po navodilih proizvajalca lepila. Horizontalne vrtine skozi stebre. (Armatura za sidra je zajeta pri postavki 5.2.1)</t>
  </si>
  <si>
    <t>Vrtanje lukenj premera 100 mm in globine 80 cm. Vertikalne vrtine skozi prekladno ploščo ob stebrih, namenjene so za betoniranje vrha stebra s samozgoščevalnim betonom.</t>
  </si>
  <si>
    <t>KLJUČAVNIČARSKA DELA</t>
  </si>
  <si>
    <t>Dobava in vgraditev ograje iz jeklenih cevnih profilov z vertikalnimi polnili po projektu. Antikorozijska zaščita: vroče cinkano, debeline nanosa 85μm, izvesti v skladu s SIST EN ISO 14713, SIST EN ISO 1461. Ograja je višine 120 cm, pritrjena z sidernimi vijaki napr: HILTI HST3 M12x145/50 v hodnik objekta.Teža elementa po m¹ je 25,46kg</t>
  </si>
  <si>
    <t>Dobava in vgraditev zaščitne ograje sestavljene iz panelov velikosti 75/200cm z žično mrežo po projektu. Antikorozijska zaščita: vroče cinkano, debeline nanosa 85μm, izvesti v skladu s SIST EN ISO 14713, SIST EN ISO 1461. Ograja je višine 200 cm, pritrjena z objemkami M12 na cevno ograjo. Teža elementa je 20,51kg</t>
  </si>
  <si>
    <t>Dobava in vgraditev dilatacijske pločevine po projektu. Sestavljena je iz profila T90 na katerega so privarjena sidra na razdalji 20cm. Antikorozijska zaščita: vroče cinkano, debeline nanosa 85μm, izvesti v skladu s SIST EN ISO 14713, SIST EN ISO 1461. Teža elementa po m¹ je 21kg.</t>
  </si>
  <si>
    <t>Dobava in vgraditev merilnih čepov, vključno z navezavo na veljavno nivelmansko mrežo po projektu.</t>
  </si>
  <si>
    <t>Dobava in vgraditev kovinske plošče z vpisanim nazivom izvajalca in letom rekonstrukcije objekta. Pritrdi se na sredini ograje za pešce.</t>
  </si>
  <si>
    <t>HIDROIZOLACIJE</t>
  </si>
  <si>
    <t>Priprava podlage - površine cementnega betona za tesnenje z vodnim curkom.</t>
  </si>
  <si>
    <r>
      <t>Izdelava sprijemne plasti, osnovnega premaza z reakcijsko smolo v dveh ali več slojih,v količini od 0,8 do 1 kg/m</t>
    </r>
    <r>
      <rPr>
        <vertAlign val="superscript"/>
        <sz val="10"/>
        <color theme="1" tint="4.9989318521683403E-2"/>
        <rFont val="Arial CE"/>
        <family val="2"/>
        <charset val="238"/>
      </rPr>
      <t>2</t>
    </r>
    <r>
      <rPr>
        <sz val="10"/>
        <color theme="1" tint="4.9989318521683403E-2"/>
        <rFont val="Arial CE"/>
        <family val="2"/>
        <charset val="238"/>
      </rPr>
      <t>.</t>
    </r>
  </si>
  <si>
    <r>
      <t>Posip sprijemne plasti osnovnega premaza s posušenim kremenčevim peskom zrnavosti 0,5/1 mm, količina do 1 kg/m</t>
    </r>
    <r>
      <rPr>
        <vertAlign val="superscript"/>
        <sz val="10"/>
        <color theme="1" tint="4.9989318521683403E-2"/>
        <rFont val="Arial CE"/>
        <family val="2"/>
        <charset val="238"/>
      </rPr>
      <t>2</t>
    </r>
    <r>
      <rPr>
        <sz val="10"/>
        <color theme="1" tint="4.9989318521683403E-2"/>
        <rFont val="Arial CE"/>
        <family val="2"/>
        <charset val="238"/>
      </rPr>
      <t>.</t>
    </r>
  </si>
  <si>
    <r>
      <t>Izdelava sprijemne plasti - izravnave z bitumensko lepilno zmesjo za lopatico v količini nad 2,0 do 2,5 kg/m</t>
    </r>
    <r>
      <rPr>
        <vertAlign val="superscript"/>
        <sz val="10"/>
        <color theme="1" tint="4.9989318521683403E-2"/>
        <rFont val="Arial CE"/>
        <family val="2"/>
        <charset val="238"/>
      </rPr>
      <t>2</t>
    </r>
    <r>
      <rPr>
        <sz val="10"/>
        <color theme="1" tint="4.9989318521683403E-2"/>
        <rFont val="Arial CE"/>
        <family val="2"/>
        <charset val="238"/>
      </rPr>
      <t>.</t>
    </r>
  </si>
  <si>
    <t>Izdelava vrhnje tesnilne plasti z enojnim varjenim bitumenskim trakom (d=5mm), stikovanje s preklopi.</t>
  </si>
  <si>
    <t>Zatesnitev mejnih površin stikov, širokih do 20 mm in globokih do 4 cm, s prehodnim premazom bližnjih površin in zapolnitvijo z bitumensko zmesjo za tesnjenje stikov. Stiki med asfaltom vozišča in robniki.</t>
  </si>
  <si>
    <t>Zatesnitev mejnih površin - stikov, širokih do 15 mm in globokih do 4 cm, s predhodnim premazom bližnjih površin in zapolnitvijo z zmesjo iz umetnih organskih snovi. Stiki med robniki in betonom hodnika.</t>
  </si>
  <si>
    <t>Izdelava dilatacije hodnika po projektu. Hodnik se dilatira s stiroporjem širine 1cm. Na vrhu se dilatacija razširi 2/2,5cm in zapolni z trajnoelastičnim kitom.</t>
  </si>
  <si>
    <t>Izdelava dilatacije na prehodu iz objekta na teren. Dilatacija debeline 7cm in širine 25 cm iz polimernega bitumna in kamnitega agregata. Postavka zajema tudi stirodur debeline 5 cm višine 60 cm in penasto gumo premera 5 cm. Postavka zajema tudi vsa potrebna preddela za izdelavo dilatacije</t>
  </si>
  <si>
    <r>
      <t>Izdelava osnovnega ali zalivnega premaza z reakcijsko smolo v dveh ali več slojih,v količini od 0,8 do 1 kg/m</t>
    </r>
    <r>
      <rPr>
        <vertAlign val="superscript"/>
        <sz val="10"/>
        <color theme="1" tint="4.9989318521683403E-2"/>
        <rFont val="Arial CE"/>
        <family val="2"/>
        <charset val="238"/>
      </rPr>
      <t>2</t>
    </r>
    <r>
      <rPr>
        <sz val="10"/>
        <color theme="1" tint="4.9989318521683403E-2"/>
        <rFont val="Arial CE"/>
        <family val="2"/>
        <charset val="238"/>
      </rPr>
      <t>. Zaščita stebra od temelja do 0,5m nad teren.</t>
    </r>
  </si>
  <si>
    <t>PTT NAPRAVE</t>
  </si>
  <si>
    <t>Dobava in vgraditev PVC cevi v beton hodnika, premer cevi 110 mm, 2 kom. v en in 4 kom. v drugi hodnik.</t>
  </si>
  <si>
    <t>Izdelava prehodnega revizijskega jaška za cevi nameščene v hodnikih, iz cementnega betona po projektu. Pokrov je litoželezen 60/60cm nosilnosti C250kN. Zunanjih dimenzij 137/100cm, globine 110cm.</t>
  </si>
  <si>
    <t>NADZOR, TEHNIČNA DOKUMENTACIJA IN OSTALO</t>
  </si>
  <si>
    <t xml:space="preserve">Izdelava projektne dokumentacije za projekt izvedenih del (PID). </t>
  </si>
  <si>
    <t xml:space="preserve">Izdelava navodil in projekta za obratovanja in vzdrževanja. </t>
  </si>
  <si>
    <t>Nepredvidena dela 10 % skupne ponudbene vrednosti izvajalca del.</t>
  </si>
  <si>
    <t>SKUPAJ (brez DDV)</t>
  </si>
  <si>
    <t>Opis del</t>
  </si>
  <si>
    <t>Zap.št.</t>
  </si>
  <si>
    <t>Vrednost v EUR</t>
  </si>
  <si>
    <t>1.1 OPOMBE</t>
  </si>
  <si>
    <t>Vse postavke vključujejo ves potreben material, opremo, delo in transporte za izvedbo posamezne postavke.</t>
  </si>
  <si>
    <t>V ceni na enoto za odstranjevanje materiala je zajeto tudi nakladanje, odvoz in predaja materiala pooblaščenemu zbiralcu, vključno s plačilom potrebnih pristojbin.</t>
  </si>
  <si>
    <t>*</t>
  </si>
  <si>
    <t>Vse količine izkopov, nasipov in zasipov se obračunavajo v raščenem oz. vgrajenem zbitem stanju.</t>
  </si>
  <si>
    <t>1.2  PREDDELA</t>
  </si>
  <si>
    <t>1.2.1 Geodetska dela</t>
  </si>
  <si>
    <t>S 1 1 122</t>
  </si>
  <si>
    <t>Obnova in zavarovanje zakoličbe osi trase ostale javne ceste v gričevnatem terenu</t>
  </si>
  <si>
    <t>KM</t>
  </si>
  <si>
    <t>S 1 1 222</t>
  </si>
  <si>
    <t>Postavitev in zavarovanje prečnega profila ostale javne ceste v gričevnatem terenu</t>
  </si>
  <si>
    <t>KOS</t>
  </si>
  <si>
    <t>S 1 1 132</t>
  </si>
  <si>
    <t>Obnova in zavarovanje zakoličbe trase komunalnih vodov v gričevnatem terenu</t>
  </si>
  <si>
    <t>1.2.2 Čiščenje terena</t>
  </si>
  <si>
    <t>S 1 2 142</t>
  </si>
  <si>
    <t>Odstranitev grmovja in dreves z debli premera do 10 cm ter vej na gosto porasli površini - strojno</t>
  </si>
  <si>
    <t>M2</t>
  </si>
  <si>
    <t>N 2 1 165</t>
  </si>
  <si>
    <t>Odstranitev panjev predhodno posekanih dreves z odvozom na odlagališče</t>
  </si>
  <si>
    <t>S 1 2 322</t>
  </si>
  <si>
    <t>Porušitev in odstranitev asfaltne plasti v debelini 6 do 10 cm</t>
  </si>
  <si>
    <t>S 1 2 382</t>
  </si>
  <si>
    <t>Rezanje asfaltne plasti s talno diamantno žago, debele 6 do 10 cm</t>
  </si>
  <si>
    <t>M1</t>
  </si>
  <si>
    <t>N 2 1 900</t>
  </si>
  <si>
    <t xml:space="preserve">Prilagoditev višine  pokrova jaška oz. zasuna novi niveleti </t>
  </si>
  <si>
    <t>1.3 ZEMELJSKA DELA</t>
  </si>
  <si>
    <t>1.3.1 Izkopi</t>
  </si>
  <si>
    <t>S 2 1 112</t>
  </si>
  <si>
    <t>Površinski izkop plodne zemljine - 1. kategorije - strojno z odrivom do 50 m</t>
  </si>
  <si>
    <t>M3</t>
  </si>
  <si>
    <t>S 2 1 232</t>
  </si>
  <si>
    <t>Široki izkop zrnate kamnine - 3. kategorije - strojno z odrivom do 50 m</t>
  </si>
  <si>
    <t>S 2 1 234</t>
  </si>
  <si>
    <t>Široki izkop zrnate kamnine - 3. kategorije - strojno z nakladanjem</t>
  </si>
  <si>
    <t>1.3.2 Planum temeljnih tal</t>
  </si>
  <si>
    <t>S 2 2 113</t>
  </si>
  <si>
    <t>Ureditev planuma temeljnih tal zrnate kamnine - 3. kategorije</t>
  </si>
  <si>
    <t>1.3.3 Ločilne, drenažne in filtrske plasti ter delovni plato</t>
  </si>
  <si>
    <t>S 2 3 313</t>
  </si>
  <si>
    <t>Dobava in vgraditev geotekstilije za ločilno plast (po načrtu), natezna trdnost do nad 14 do 16 kN/m2</t>
  </si>
  <si>
    <t>1.3.4 Nasipi, zasipi, klini, posteljica in glinasti naboj</t>
  </si>
  <si>
    <t>S 2 4 117</t>
  </si>
  <si>
    <t xml:space="preserve">Izdelava nasipa iz zrnate kamnine - 3. kategorije z dobavo iz kamnoloma </t>
  </si>
  <si>
    <t>S 2 4 461</t>
  </si>
  <si>
    <t>Izdelava posteljice v debelini plasti do 50 cm iz zrnate kamnine - 3. kategorije opomba:(vklj. z dobavo materiala)</t>
  </si>
  <si>
    <t>S 2 4 112</t>
  </si>
  <si>
    <t>Vgraditev nasipa iz zrnate kamnine - 3. kategorije</t>
  </si>
  <si>
    <t>1.3.5 Brežine in zelenice</t>
  </si>
  <si>
    <t>S 2 5 117</t>
  </si>
  <si>
    <t>Humuziranje brežine brez valjanja, v debelini nad 15 cm - strojno</t>
  </si>
  <si>
    <t>S 2 5 232</t>
  </si>
  <si>
    <t>Zaščita brežine z roliranjem v debelini nad 30 cm</t>
  </si>
  <si>
    <t>1.4 VOZIŠČNA KONSTRUKCIJA</t>
  </si>
  <si>
    <t>1.4.1 Nosilne plasti</t>
  </si>
  <si>
    <t>S 3 1 131</t>
  </si>
  <si>
    <t>Izdelava nevezane nosilne plasti enakomerno zrnatega drobljenca iz kamnine v debelini do 20 cm</t>
  </si>
  <si>
    <t>S 3 1 462</t>
  </si>
  <si>
    <t>Izdelava nosilne plasti bituminizirane zmesi AC 16 base B 70/100 A4 v debelini 5 cm</t>
  </si>
  <si>
    <t>1.4.2 Obrabne plasti</t>
  </si>
  <si>
    <t>S 3 2 247</t>
  </si>
  <si>
    <t>Izdelava obrabne in zaporne plasti bituminizirane zmesi AC 8 surf B 70/100 A4 v debelini 3 cm</t>
  </si>
  <si>
    <t>1.4.3 Bankine</t>
  </si>
  <si>
    <t>S 3 6 134</t>
  </si>
  <si>
    <t>Izdelava bankine iz drobljenca, široke nad 1,00 m</t>
  </si>
  <si>
    <t>1.5 ODVODNJAVANJE</t>
  </si>
  <si>
    <t>N 5 1 470</t>
  </si>
  <si>
    <t>Oblikovanje asfaltne mulde, material je zajet pri asfaltih</t>
  </si>
  <si>
    <t>1.6 OPREMA CEST</t>
  </si>
  <si>
    <t>1.6.1 Pokončna oprema cest</t>
  </si>
  <si>
    <t>S 6 1 122</t>
  </si>
  <si>
    <t>Izdelava temelja iz cementnega betona C 12/15, globine 80 cm, premera 30 cm</t>
  </si>
  <si>
    <t>S 6 1 216</t>
  </si>
  <si>
    <t>Dobava in vgraditev stebrička za prometni znak iz vroče cinkane jeklene cevi s premerom 64 mm, dolge 3000 mm</t>
  </si>
  <si>
    <t>S 6 1 652</t>
  </si>
  <si>
    <t>Dobava in pritrditev okroglega prometnega znaka, podloga iz aluminijaste pločevine, znak z odsevno folijo 2. vrste, premera 600 mm</t>
  </si>
  <si>
    <t>S 6 1 922</t>
  </si>
  <si>
    <t>Prestavitev stebrička s prometnim znakom s stranico / premerom 600 mm</t>
  </si>
  <si>
    <t>N 6 2 450</t>
  </si>
  <si>
    <t>Dobava in pritrditev osmerokotnega prometnega znaka, podloga iz aluminijaste pločevine, RA2, A=600mm</t>
  </si>
  <si>
    <t>1.6.2 Označbe na voziščih</t>
  </si>
  <si>
    <t>S 6 2 122</t>
  </si>
  <si>
    <t>Izdelava tankoslojne vzdolžne označbe na vozišču z enokomponentno belo barvo, vključno 250 g/m2 posipa z drobci / kroglicami stekla, strojno, debelina plasti suhe snovi 250 mikrometra, širina črte 12 cm</t>
  </si>
  <si>
    <t>S 6 2 127</t>
  </si>
  <si>
    <t>Izdelava tankoslojne vzdolžne označbe na vozišču z enokomponentno belo barvo, vključno 250 g/m2 posipa z drobci / kroglicami stekla, strojno, debelina plasti suhe snovi 250 mikrometra, širina črte 50 cm</t>
  </si>
  <si>
    <t>1.6.3 Oprema za zavarovanje prometa</t>
  </si>
  <si>
    <t>S 6 4 281</t>
  </si>
  <si>
    <t>Dobava in vgraditev vkopane zaključnice, dolžine 4 m</t>
  </si>
  <si>
    <t>S 6 4 445</t>
  </si>
  <si>
    <t>Dobava in vgraditev jeklene varnostne ograje, brez distančnika, za nivo zadrževanja N2 in za delovno širino W5</t>
  </si>
  <si>
    <t>S 6 3 513</t>
  </si>
  <si>
    <t>Dobava in vgraditev odsevnika z nosilcem iz vroče cinkane jeklene pločevine in odsevno umetno snovjo</t>
  </si>
  <si>
    <t>1.7 TUJE STORITVE</t>
  </si>
  <si>
    <t>1.7.1 Preskusi, nadzor in tehnična dokumentacija</t>
  </si>
  <si>
    <t>S 7 9 311</t>
  </si>
  <si>
    <t>N 7 1 312</t>
  </si>
  <si>
    <t>S 7 9 514</t>
  </si>
  <si>
    <t>Izdelava projektne dokumentacije za projekt izvedenih del</t>
  </si>
  <si>
    <t>KPL</t>
  </si>
  <si>
    <t>N 7 1 655</t>
  </si>
  <si>
    <t>Zaščita obstoječih komunalnih vodov</t>
  </si>
  <si>
    <t xml:space="preserve">Nivo </t>
  </si>
  <si>
    <t>Normativ</t>
  </si>
  <si>
    <t>Opis postavke</t>
  </si>
  <si>
    <t xml:space="preserve">Enota </t>
  </si>
  <si>
    <t>Količina</t>
  </si>
  <si>
    <t>Cena za enoto</t>
  </si>
  <si>
    <t>Vrednost brez DDV</t>
  </si>
  <si>
    <t>OPREMA CEST</t>
  </si>
  <si>
    <t>DDV 22%</t>
  </si>
  <si>
    <t>Skupaj z DDV</t>
  </si>
  <si>
    <t>REKAPITULACIJA - KR0060</t>
  </si>
  <si>
    <t>POPIS DEL S PREDRAČUNOM ZA 3.7 NAČRT GRADBENIH KONSTRUKCIJ NADVOZA KR0067</t>
  </si>
  <si>
    <t>POPIS DEL S PREDRAČUNOM ZA 3.13 NAČRT GRADBENIH KONSTRUKCIJ, NAČRT CESTE IN PREDRAČUN IZ ELABORATA O ZAČASNIH PROMETNIH UREDITVAH KR0067</t>
  </si>
  <si>
    <t>POPIS DEL S PREDRAČUNOM ZA 4.9 OZEMLJITVE IN IZENAČITVE POTENCIALOV NADVOZA KR0067</t>
  </si>
  <si>
    <t>REKAPITULACIJA - SKUPAJ</t>
  </si>
  <si>
    <t>REKAPITULACIJA NADVOZ KR0056</t>
  </si>
  <si>
    <t>REKAPITULACIJA NADVOZ KR0060</t>
  </si>
  <si>
    <t>REKAPITULACIJA NADVOZ KR0062</t>
  </si>
  <si>
    <t>REKAPITULACIJA NADVOZ KR0065</t>
  </si>
  <si>
    <t>REKAPITULACIJA NADVOZ KR0067</t>
  </si>
  <si>
    <t>POPIS DEL S PREDRAČUNOM ZA 3.4 NAČRT GRADBENIH KONSTRUKCIJ NADVOZA KR0062</t>
  </si>
  <si>
    <t>POPIS DEL S PREDRAČUNOM ZA 3.11 NAČRT GRADBENIH KONSTRUKCIJ, NAČRT CESTE IN PREDRAČUN IZ ELABORATA O ZAČASNIH PROMETNIH UREDITVAH KR0062</t>
  </si>
  <si>
    <t>POPIS DEL S PREDRAČUNOM ZA 4.2 ZAŠČITA IN PRESTAVITEV TK VODOV NADVOZA KR0062</t>
  </si>
  <si>
    <t>POPIS DEL S PREDRAČUNOM ZA 4.7 OZEMLJITVE IN IZENAČITVE POTENCIALOV NADVOZA KR0062</t>
  </si>
  <si>
    <t>1</t>
  </si>
  <si>
    <t>2</t>
  </si>
  <si>
    <t>3</t>
  </si>
  <si>
    <t>4</t>
  </si>
  <si>
    <t>5</t>
  </si>
  <si>
    <t>6</t>
  </si>
  <si>
    <t>7</t>
  </si>
  <si>
    <t>SKUPAJ BREZ DDV</t>
  </si>
  <si>
    <t>Predračun z rekapitulacijo stroškov sanacije nadvoza KR0056</t>
  </si>
  <si>
    <t>oznaka postavke</t>
  </si>
  <si>
    <t>1.1</t>
  </si>
  <si>
    <t>1.1.1</t>
  </si>
  <si>
    <t>1.1.2</t>
  </si>
  <si>
    <t>1.1.3</t>
  </si>
  <si>
    <t>1.2</t>
  </si>
  <si>
    <t>1.2.1</t>
  </si>
  <si>
    <r>
      <t>m</t>
    </r>
    <r>
      <rPr>
        <vertAlign val="superscript"/>
        <sz val="10"/>
        <rFont val="Arial CE"/>
        <family val="2"/>
        <charset val="238"/>
      </rPr>
      <t>1</t>
    </r>
  </si>
  <si>
    <t>1.2.2</t>
  </si>
  <si>
    <r>
      <t>m</t>
    </r>
    <r>
      <rPr>
        <vertAlign val="superscript"/>
        <sz val="10"/>
        <rFont val="Arial CE"/>
        <family val="2"/>
        <charset val="238"/>
      </rPr>
      <t>2</t>
    </r>
  </si>
  <si>
    <t>1.2.3</t>
  </si>
  <si>
    <r>
      <t>m</t>
    </r>
    <r>
      <rPr>
        <vertAlign val="superscript"/>
        <sz val="10"/>
        <rFont val="Calibri"/>
        <family val="2"/>
        <charset val="238"/>
        <scheme val="minor"/>
      </rPr>
      <t>1</t>
    </r>
  </si>
  <si>
    <t>1.2.4</t>
  </si>
  <si>
    <t>Porušitev in odstranitev granitnih robnikov 16/18 cm na objektu</t>
  </si>
  <si>
    <t>1.2.5</t>
  </si>
  <si>
    <t>Porušitev in odstranitev granitnih kock, položenih v malto na prehodu iz objekta na cestišče. Postavka zajema odstranitev kock, malte in nasipa v globino cca 70 cm. S tem je zagotovljen izkop za izdelavo novega prehoda. Kocke so položene v širini cca 50 cm.</t>
  </si>
  <si>
    <t>1.2.6</t>
  </si>
  <si>
    <t>Odstranjevanje betona z vodnim curkom pod visokim pritiskom z delnim odkrivanjem armature, površina horizontalna ali pod naklonom do 5% glede na horizontalo. Odstranitev celotnega kontaminiranega betona prekladne konstrukcije do čvrste strukture. Postavka vključuje tudi meritve vsebnosti kloridov in globine karbonatizacije betona za natančnejšo določitev globine odstranitve betona.</t>
  </si>
  <si>
    <t>1.2.7</t>
  </si>
  <si>
    <t>Odvoz vseh odpadkov, ki so nastali pri sanaciji objekta na trajno deponijo v oddaljenosti do 60km. Obračunana teža odpadkov je v povprečju 2000kg/m3.</t>
  </si>
  <si>
    <r>
      <t>m</t>
    </r>
    <r>
      <rPr>
        <sz val="10"/>
        <rFont val="Calibri"/>
        <family val="2"/>
        <charset val="238"/>
      </rPr>
      <t>³</t>
    </r>
  </si>
  <si>
    <t>1.3</t>
  </si>
  <si>
    <t>1.3.1</t>
  </si>
  <si>
    <t>1.3.2</t>
  </si>
  <si>
    <t>1.3.3</t>
  </si>
  <si>
    <t>Dobava in postavitev premičnega delovnega odra za izvajanje sanacijskih del na vmesnem polju med stebri. Oder višine do 5m. Upoštevati je, da je potrebno oder montirati in demontirati več krat - glede na faze sanacije.</t>
  </si>
  <si>
    <t>1.3.4</t>
  </si>
  <si>
    <t>1.4</t>
  </si>
  <si>
    <t>1.4.1</t>
  </si>
  <si>
    <t>1.4.2</t>
  </si>
  <si>
    <t>2.1.1</t>
  </si>
  <si>
    <t>Pranje celotne vidne in odkopane površine opornika s tlakom do 18 Mpa (180 bar).</t>
  </si>
  <si>
    <t>2.1.2</t>
  </si>
  <si>
    <t>Pranje celotne vidne površine stebrov, s tlakom do 18 Mpa (180 bar).</t>
  </si>
  <si>
    <t>2.1.3</t>
  </si>
  <si>
    <t>2.1.4</t>
  </si>
  <si>
    <t>2.1.5</t>
  </si>
  <si>
    <t>Odstranitev cementnega betona, z dletom, ročno ali strojno, z odkrivanjem armature, površina vertikalna ali pod nagibom do 20° glede na vertikalo, posamična površina prereza 0,051 do 0,20 m² globina 41 do 50 mm, upoštevano odstranjevanje na 30% vseh površin stebrov, lokalnih poškodb in segregacijskih gnezd.</t>
  </si>
  <si>
    <t>2.1.6</t>
  </si>
  <si>
    <t xml:space="preserve">Odstranitev cementnega betona, z dletom, ročno ali strojno, z odkrivanjem armature, površina vertikalna ali pod nagibom do 20° glede na vertikalo, posamična površina prereza 0,051 do 0,20 m² globina 41 do 50 mm, upoštevano odstranjevanje na 30% vseh površin opornika, lokalnih poškodb in segregacijskih gnezd. </t>
  </si>
  <si>
    <t>2.1.7</t>
  </si>
  <si>
    <t xml:space="preserve">Odstranitev cementnega betona, z dletom, ročno ali strojno, z odkrivanjem armature, površina vertikalna ali pod nagibom do 20° glede na vertikalo, posamična površina prereza 0,051 do 0,20 m² globina 41 do 50 mm, upoštevano odstranjevanje na 30% vseh površin prekladne konstrukcije, lokalnih poškodb in segregacijskih gnezd. </t>
  </si>
  <si>
    <t>2.1.8</t>
  </si>
  <si>
    <t xml:space="preserve">Odstranitev cementnega betona, z dletom, ročno ali strojno, z odkrivanjem armature, površina nad glavo horizontalna ali pod nagibom do 20° glede na horizontalo, posamična površina prereza 0,051 do 0,20 m² globina 41 do 50 mm, upoštevano odstranjevanje na 30% vseh površin prekladne konstrukcije, lokalnih poškodb in segregacijskih gnezd. </t>
  </si>
  <si>
    <t>3.1</t>
  </si>
  <si>
    <t>3.1.1</t>
  </si>
  <si>
    <t>Izkop strojni in delno ročni za kanalete, cevi in jašek v zemljini 4. kategorije. Izkop širine cca 70 cm in globine 50cm.</t>
  </si>
  <si>
    <t>3.2</t>
  </si>
  <si>
    <t>3.2.1</t>
  </si>
  <si>
    <t>3.2.2</t>
  </si>
  <si>
    <t>4.1</t>
  </si>
  <si>
    <t>4.1.1</t>
  </si>
  <si>
    <t>4.1.2</t>
  </si>
  <si>
    <t>4.1.3</t>
  </si>
  <si>
    <t>4.2</t>
  </si>
  <si>
    <t>4.2.1</t>
  </si>
  <si>
    <t>4.2.2</t>
  </si>
  <si>
    <t>4.3</t>
  </si>
  <si>
    <t>4.3.1</t>
  </si>
  <si>
    <r>
      <t xml:space="preserve">Dobava in vgraditev cevk </t>
    </r>
    <r>
      <rPr>
        <sz val="10"/>
        <rFont val="Arial"/>
        <family val="2"/>
        <charset val="238"/>
      </rPr>
      <t>Ø 70 mm. iz nerjavečega materiala AISI 316 / W.Nr. 1.4401,</t>
    </r>
    <r>
      <rPr>
        <sz val="10"/>
        <rFont val="Arial CE"/>
        <charset val="238"/>
      </rPr>
      <t xml:space="preserve"> za odvodnjavanje pronicujoče vode (po načrtu). Vključeno je tudi vrtanje lukenj skozi prekladno konstrukcijo za cevke po projektu in vsa s tem povezana dela in orodja.</t>
    </r>
  </si>
  <si>
    <t>4.3.2</t>
  </si>
  <si>
    <t>4.3.3</t>
  </si>
  <si>
    <t>Dobava in postavitev jaška iz betonske cevi premera 50 cm z AB pokrovom in vgrajeno litoželezno rešetko 25/25cm. Postavka vsebuje še dobavo in postavitev plastične cevi premera 250mm dolžine 16m</t>
  </si>
  <si>
    <t>4.3.4</t>
  </si>
  <si>
    <t>5.1</t>
  </si>
  <si>
    <t>5.1.1</t>
  </si>
  <si>
    <t>5.1.2</t>
  </si>
  <si>
    <t>5.2</t>
  </si>
  <si>
    <t>5.2.1</t>
  </si>
  <si>
    <t>5.2.2</t>
  </si>
  <si>
    <t>5.2.3</t>
  </si>
  <si>
    <t>5.2.4</t>
  </si>
  <si>
    <t>5.3</t>
  </si>
  <si>
    <t>5.3.1</t>
  </si>
  <si>
    <t>Dobava in vgraditev mešanice ojačanega cementnega betona, za ojačitev in nadvišanje voziščne plošče ter zagotovitev prečnega in vzdolžnega naklona. Kvaliteta betona C 30/37, stopnja izpostavljenosti XD1, XF2, odpornost na prodor vode PV-II. debelina zrn Dmax=32mm, stopnja konsistence S4; debelina nadbetoniranja je min 10cm.</t>
  </si>
  <si>
    <t>5.3.2</t>
  </si>
  <si>
    <t>5.4</t>
  </si>
  <si>
    <t>ZIDARSKA DELA</t>
  </si>
  <si>
    <t>5.4.1</t>
  </si>
  <si>
    <t>Ureditev površine po projektu na prehodu iz objekta na cesto z granitnimi kockami položenimi v cementni malti debeline 30cm, na podložni plasti zmesi zrn drobljenca debeline 30cm. Stiki zapolnjeni z cementno malto. Prehod se izdela le ob osi 4, kjer je naprej makadamsko vozišče</t>
  </si>
  <si>
    <t>5.5</t>
  </si>
  <si>
    <t>5.5.1</t>
  </si>
  <si>
    <t>5.5.2</t>
  </si>
  <si>
    <t>Sanacija injektiranje površinskih razpok v cementnem betonu, globokih do 40 mm (do armature), z epoksidno ali poliuretansko smolo, po načrtu in navodilih proizvajalca, površina nagnjena 71° do 90°, širina raspok do 1 mm, injektiranje vertikalnih površin prekladne konstrukcije, stebrov in opornikov, upoštevan 2,0m¹ razpoke na 10,0m² površine</t>
  </si>
  <si>
    <t>5.5.3</t>
  </si>
  <si>
    <t>Sanacija injektiranje površinskih razpok v cementnem betonu, globokih do 40 mm (do armature), z epoksidno ali poliuretansko smolo, po načrtu in navodilih proizvajalca, površina nad glavo horizontalna ali nagnjena do 20° glede na horizontalo, širina raspok do 1mm, injektiranje površin spodnje strani prekladne konstrukcije, upoštevan 1,0m¹ razpoke na 10,0m² površine</t>
  </si>
  <si>
    <t>5.5.4</t>
  </si>
  <si>
    <t>Sanacija injektiranje globinskih razpok in raspok, ki potekajo skozi celoten prerez, z niskoviskozno epoksidno smolo, cementno suspenzijo ali poliuretansko smolo, z uporabo površinskih in globinskih pakerjev, po načrtu in navodilih proizvajalca, površina horizontalna ali nagnjena do 20° glede na horizontalo, širina raspok do 1mm, injektiranje voziščne plošče prekladne konstrukcije, upoštevan 1,0m¹ razpoke na 20,0m² horizontalne površine</t>
  </si>
  <si>
    <t>5.5.5</t>
  </si>
  <si>
    <r>
      <t>Ročno čiščenje korodirane armature z jeklenimi krtačami ali brušenjem, površina nagnjena 71° do 90°</t>
    </r>
    <r>
      <rPr>
        <sz val="10"/>
        <rFont val="Arial"/>
        <family val="2"/>
        <charset val="238"/>
      </rPr>
      <t xml:space="preserve"> glede na horizontalo</t>
    </r>
    <r>
      <rPr>
        <sz val="10"/>
        <rFont val="Arial CE"/>
        <charset val="238"/>
      </rPr>
      <t>, posamične površine do 0,2m</t>
    </r>
    <r>
      <rPr>
        <vertAlign val="superscript"/>
        <sz val="10"/>
        <rFont val="Arial CE"/>
        <charset val="238"/>
      </rPr>
      <t>2</t>
    </r>
    <r>
      <rPr>
        <sz val="10"/>
        <rFont val="Arial CE"/>
        <charset val="238"/>
      </rPr>
      <t>. Površine iz poz. 2.1.5, na Stebrih. Obračun po razviti dolžini armature.</t>
    </r>
  </si>
  <si>
    <t>5.5.6</t>
  </si>
  <si>
    <r>
      <t>Ročno čiščenje korodirane armature z jeklenimi krtačami ali brušenjem, površina nagnjena 71° do 90°</t>
    </r>
    <r>
      <rPr>
        <sz val="10"/>
        <rFont val="Arial"/>
        <family val="2"/>
        <charset val="238"/>
      </rPr>
      <t xml:space="preserve"> glede na horizontalo</t>
    </r>
    <r>
      <rPr>
        <sz val="10"/>
        <rFont val="Arial CE"/>
        <charset val="238"/>
      </rPr>
      <t>, posamične površine do 0,2m</t>
    </r>
    <r>
      <rPr>
        <vertAlign val="superscript"/>
        <sz val="10"/>
        <rFont val="Arial CE"/>
        <charset val="238"/>
      </rPr>
      <t>2</t>
    </r>
    <r>
      <rPr>
        <sz val="10"/>
        <rFont val="Arial CE"/>
        <charset val="238"/>
      </rPr>
      <t>. Površine iz poz. 2.1.6, na Opornikih. Obračun po razviti dolžini armature.</t>
    </r>
  </si>
  <si>
    <t>5.5.7</t>
  </si>
  <si>
    <r>
      <t>Ročno čiščenje korodirane armature z jeklenimi krtačami ali brušenjem, površina nagnjena 71° do 90°, posamične površine do 0,2m</t>
    </r>
    <r>
      <rPr>
        <vertAlign val="superscript"/>
        <sz val="10"/>
        <rFont val="Arial CE"/>
        <charset val="238"/>
      </rPr>
      <t>2</t>
    </r>
    <r>
      <rPr>
        <sz val="10"/>
        <rFont val="Arial CE"/>
        <charset val="238"/>
      </rPr>
      <t>. Površine iz poz. 2.1.7, na prekladni konstrukciji. Obračun po razviti dolžini armature.</t>
    </r>
  </si>
  <si>
    <t>5.5.8</t>
  </si>
  <si>
    <r>
      <t>Ročno čiščenje korodirane armature z jeklenimi krtačami ali brušenjem, površina nad glavo horizontalna ali pod naklonom 20</t>
    </r>
    <r>
      <rPr>
        <sz val="10"/>
        <rFont val="Arial"/>
        <family val="2"/>
        <charset val="238"/>
      </rPr>
      <t>° glede na horizontalo</t>
    </r>
    <r>
      <rPr>
        <sz val="10"/>
        <rFont val="Arial CE"/>
        <charset val="238"/>
      </rPr>
      <t>, posamične površine do 0,2m</t>
    </r>
    <r>
      <rPr>
        <vertAlign val="superscript"/>
        <sz val="10"/>
        <rFont val="Arial CE"/>
        <charset val="238"/>
      </rPr>
      <t>2</t>
    </r>
    <r>
      <rPr>
        <sz val="10"/>
        <rFont val="Arial CE"/>
        <charset val="238"/>
      </rPr>
      <t>. Površine iz poz. 2.1.8 na prekladni konstrukciji. Obračun po razviti dolžini armature.</t>
    </r>
  </si>
  <si>
    <t>5.5.9</t>
  </si>
  <si>
    <t>Protikorozijska zaščita armature z nanašanjem premaza na cementni bazi v skladu z navodili proizvajalca, površina nagnjena 71° do 90°, posamične površine do 2,0m². Površine iz poz. 2.1.5.</t>
  </si>
  <si>
    <t>5.5.10</t>
  </si>
  <si>
    <t>Protikorozijska zaščita armature z nanašanjem premaza na cementni bazi v skladu z navodili proizvajalca, površina nagnjena 71° do 90°, posamične površine do 0,2m². Površine iz poz. 2.1.6.</t>
  </si>
  <si>
    <t>5.5.11</t>
  </si>
  <si>
    <t>Protikorozijska zaščita armature z nanašanjem premaza na cementni bazi v skladu z navodili proizvajalca, površina nagnjena 71° do 90°, posamične površine do 0,2m². Površine iz poz. 2.1.7.</t>
  </si>
  <si>
    <t>5.5.12</t>
  </si>
  <si>
    <t>Protikorozijska zaščita armature z nanašanjem premaza na cementni bazi v skladu z navodili proizvajalca, površina nad glavo horizontalna ali pod naklonom 20° glede na horizontalo, posamične površine do 0,2m². Površine iz poz. 2.1.8.</t>
  </si>
  <si>
    <t>5.5.13</t>
  </si>
  <si>
    <t>Protikorozijska zaščita armature z nanašanjem premaza na cementni bazi v skladu z navodili proizvajalca, površina horizontalna ali pod naklonom 20° glede na horizontalo. Odkrita armatura na zgornji strani prekladne konstrukcije. Ocenjeno 50% prekladne konstrukcije</t>
  </si>
  <si>
    <t>5.5.14</t>
  </si>
  <si>
    <t>Priprava in vgraditev cementne malte z dodatkom umetnih vlaken po navodilih proizvajalca, površina nagnjena 71° do 90°, posamične površine do 2,0m². Površine iz poz. 2.1.5.</t>
  </si>
  <si>
    <t>5.5.15</t>
  </si>
  <si>
    <t>Priprava in vgraditev cementne malte z dodatkom umetnih vlaken po navodilih proizvajalca, površina nagnjena 71° do 90°, posamične površine do 0,2m². Površine iz poz. 2.1.6.</t>
  </si>
  <si>
    <t>5.5.16</t>
  </si>
  <si>
    <t>Priprava in vgraditev cementne malte z dodatkom umetnih vlaken po navodilih proizvajalca, površina nagnjena 71° do 90°, posamične površine do 0,2m². Površine iz poz. 2.1.7.</t>
  </si>
  <si>
    <t>5.5.17</t>
  </si>
  <si>
    <t>Priprava in vgraditev cementne malte z dodatkom umetnih vlaken po navodilih proizvajalca, površina nad glavo horizontalna ali pod naklonom 20° glede na horizontalo, posamične površine do 0,2m². Površine iz poz. 2.1.8.</t>
  </si>
  <si>
    <t>5.5.18</t>
  </si>
  <si>
    <t>Zaščita površine betona s tankoslojno izravnalno malto s siliko v debelini 1,5 do 3 mm, elegacijski sloj vidnih površin opornikov, spodnje strani prekladne konstrukcije in stebrov.</t>
  </si>
  <si>
    <t>5.5.19</t>
  </si>
  <si>
    <t>Dobava in nanos brezbarvne silikonske vodoodbojne impregnacije in grundirnega sredstva za mineralne površine. Zaščiti se vidno območje opornikov in stebrov, robnih vencev, hodnikov ter celotna spodnja stran prekladne konstrukcije</t>
  </si>
  <si>
    <t>5.6</t>
  </si>
  <si>
    <t>5.6.1</t>
  </si>
  <si>
    <t>Dobava in vgradnja sidrne armature ter dvokomponentnega epoksidnega lepila tekoče konsistence po projektu. Postavka vključuje tudi vrtanje lukenj premera 20 mm in globine 30 cm, ter predpripravo izvrtine za sidranje po navodilih proizvajalca lepila.  (Armatura za sidra je zajeta pri postavki 5.2.2)</t>
  </si>
  <si>
    <t>5.7</t>
  </si>
  <si>
    <t>5.7.1</t>
  </si>
  <si>
    <t>Dobava in vgraditev ograje iz jeklenih cevnih profilov z vertikalnimi polnili po projektu. Antikorozijska zaščita: vroče cinkano, debeline nanosa 85μm, izvesti v skladu s SIST EN ISO 14713, SIST EN ISO 1461. Ograja je višine 120 cm, pritrjena z sidernimi vijaki napr: HILTI HST3 M12x145/50 v hodnik objekta.</t>
  </si>
  <si>
    <t>5.7.2</t>
  </si>
  <si>
    <t>Dobava in vgraditev zaščitne ograje sestavljene iz panelov velokosto 75/200cm z žično mrežo po projektu. Antikorozijska zaščita: vroče cinkano, debeline nanosa 85μm, izvesti v skladu s SIST EN ISO 14713, SIST EN ISO 1461. Ograja je višine 200 cm, pritrjena z objemkami M12 na cevno ograjo.</t>
  </si>
  <si>
    <t>5.7.3</t>
  </si>
  <si>
    <t>5.7.4</t>
  </si>
  <si>
    <t>5.7.5</t>
  </si>
  <si>
    <t>Dobava in vgraditev kovinske plošče z vpisanim nazivom izvajalca in letom rekonstrukcije objekta. Pritrdi na sredini ograje za pešce</t>
  </si>
  <si>
    <t>5.8</t>
  </si>
  <si>
    <t>5.8.1</t>
  </si>
  <si>
    <t>5.8.2</t>
  </si>
  <si>
    <r>
      <t>Izdelava sprijemne plasti, osnovnega premaza z reakcijsko smolo v dveh ali več slojih,v količini od 0,8 do 1 kg/m</t>
    </r>
    <r>
      <rPr>
        <vertAlign val="superscript"/>
        <sz val="10"/>
        <rFont val="Arial CE"/>
        <family val="2"/>
        <charset val="238"/>
      </rPr>
      <t>2</t>
    </r>
    <r>
      <rPr>
        <sz val="10"/>
        <rFont val="Arial CE"/>
        <family val="2"/>
        <charset val="238"/>
      </rPr>
      <t>.</t>
    </r>
  </si>
  <si>
    <t>5.8.3</t>
  </si>
  <si>
    <r>
      <t>Posip sprijemne plasti osnovnega premaza s posušenim kremenčevim peskom zrnavosti 0,5/1 mm, količina do 1 kg/m</t>
    </r>
    <r>
      <rPr>
        <vertAlign val="superscript"/>
        <sz val="10"/>
        <rFont val="Arial CE"/>
        <family val="2"/>
        <charset val="238"/>
      </rPr>
      <t>2</t>
    </r>
    <r>
      <rPr>
        <sz val="10"/>
        <rFont val="Arial CE"/>
        <family val="2"/>
        <charset val="238"/>
      </rPr>
      <t>.</t>
    </r>
  </si>
  <si>
    <t>5.8.4</t>
  </si>
  <si>
    <r>
      <t>Izdelava sprijemne plasti - izravnave z bitumensko lepilno zmesjo za lopatico v količini nad 2,0 do 2,5 kg/m</t>
    </r>
    <r>
      <rPr>
        <vertAlign val="superscript"/>
        <sz val="10"/>
        <rFont val="Arial CE"/>
        <family val="2"/>
        <charset val="238"/>
      </rPr>
      <t>2</t>
    </r>
    <r>
      <rPr>
        <sz val="10"/>
        <rFont val="Arial CE"/>
        <family val="2"/>
        <charset val="238"/>
      </rPr>
      <t>.</t>
    </r>
  </si>
  <si>
    <t>5.8.5</t>
  </si>
  <si>
    <t>5.8.6</t>
  </si>
  <si>
    <t>Zatesnitev mejnih površin stikov, širokih do 20 mm in globokih do 4 cm, s prehodnim premazom bližnjih površin in zapolnitvijo z bitumensko zmesjo za tesnjenje stikov. Stiki med asfaltom vozišča in robniki, ter tesnenje ob dilataciji med asfaltom in granitnimi kockami</t>
  </si>
  <si>
    <t>5.8.7</t>
  </si>
  <si>
    <t>5.8.8</t>
  </si>
  <si>
    <t>6.1</t>
  </si>
  <si>
    <t>6.1.1.</t>
  </si>
  <si>
    <t>Dobava in vgraditev PVC cevi v beton hodnika, premer cevi 110 mm, 2 komada, po 1 v vsak hodnik.</t>
  </si>
  <si>
    <t>6.2</t>
  </si>
  <si>
    <t>6.2.2</t>
  </si>
  <si>
    <t>6.2.3</t>
  </si>
  <si>
    <t>Projekt:558LT62 G2-101/0232 MP Ljubelj-Tržič                   Sanacija nadvozov                                    od km 4,015 do km 10,300                      Nadvoz  KR0062</t>
  </si>
  <si>
    <t>Skupaj</t>
  </si>
  <si>
    <t>1   Nadvoz  KR0062</t>
  </si>
  <si>
    <t>N 1 1 000</t>
  </si>
  <si>
    <t>N 1 1 005</t>
  </si>
  <si>
    <t>N 1 1 006</t>
  </si>
  <si>
    <t>S 2 1 314</t>
  </si>
  <si>
    <t>Izkop vezljive zemljine/zrnate kamnine - 3. kategorije za temelje, kanalske rove, prepuste, jaške in drenaže, širine do 1,0 m in globine do 1,0 m - strojno, planiranje dna ročno</t>
  </si>
  <si>
    <t>S 2 1 364</t>
  </si>
  <si>
    <t>Izkop vezljive zemljine/zrnate kamnine - 3. kategorije za temelje, kanalske rove, prepuste, jaške in drenaže, širine 1,1 do 2,0 m in globine 1,1 do 2,0 m - strojno, planiranje dna ročno</t>
  </si>
  <si>
    <t>S 4 1 131</t>
  </si>
  <si>
    <t>Tlakovanje jarka z lomljencem, debelina 10 cm, stiki zapolnjeni s cementno malto, na podložni plasti cementnega betona, debeli 10 cm</t>
  </si>
  <si>
    <t>S 4 3 182</t>
  </si>
  <si>
    <t>Izdelava kanalizacije iz cevi iz polietilena, vključno s podložno plastjo iz zmesi kamnitih zrn, premera 20 cm, v globini do 1,0 m opomba:min SN8</t>
  </si>
  <si>
    <t>S 4 4 133</t>
  </si>
  <si>
    <t>Izdelava jaška iz cementnega betona, krožnega prereza s premerom 50 cm, globokega 1,5 do 2,0 m</t>
  </si>
  <si>
    <t>S 4 4 854</t>
  </si>
  <si>
    <t>Dobava in vgraditev rešetke iz duktilne litine z nosilnostjo 400 kN, s prerezom 400/400 mm</t>
  </si>
  <si>
    <t>1.6.1 Označbe na voziščih</t>
  </si>
  <si>
    <t>1.6.2 Oprema za zavarovanje prometa</t>
  </si>
  <si>
    <t>Predračun z rekapitulacijo stroškov rekonstrukcije nadvoza KR0067</t>
  </si>
  <si>
    <t>Odstranitev cementnega betona, z vodnim curkom pod visokim pritiskom, z odkrivanjem armature, površina vertikalna ali pod nagibom do 20° glede na vertikalo, posamična površina do 20 m², globina 41 do 50 mm, upoštevano odstranjevanje na 40% vseh površin stebrov, lokalnih poškodb in segregacijskih gnezd.</t>
  </si>
  <si>
    <t xml:space="preserve">Odstranitev cementnega betona, z vodnim curkom pod visokim pritiskom, z odkrivanjem armature, površina vertikalna ali pod nagibom do 20° glede na vertikalo, posamična površina do 15 m² globina 41 do 50 mm, upoštevano odstranjevanje na 50% vseh površin prekladne konstrukcije, lokalnih poškodb in segregacijskih gnezd. </t>
  </si>
  <si>
    <t>3.1.2</t>
  </si>
  <si>
    <t>Izkop strojni in delno ročni za temelj v zemljini 4. kategorije za prehod iz objekta na makadamsko vozišče. Izkop širine cca 70 cm in globine 50cm.</t>
  </si>
  <si>
    <t>5.2.5</t>
  </si>
  <si>
    <r>
      <t>Dobava in vgraditev karbonske lamele za ojačitev prereza, vključno s pripravo in kontrolo površin, lepljenjem in pritrjevanjem, modul elastičnosti &gt;155.000 N/mm</t>
    </r>
    <r>
      <rPr>
        <vertAlign val="superscript"/>
        <sz val="10"/>
        <rFont val="Arial CE"/>
        <family val="2"/>
        <charset val="238"/>
      </rPr>
      <t>2</t>
    </r>
    <r>
      <rPr>
        <sz val="10"/>
        <rFont val="Arial CE"/>
        <family val="2"/>
        <charset val="238"/>
      </rPr>
      <t>(prerez je potrebno ojačati s 12.6cm2 karbonskih lamel, po detajlu iz projekta). (Kot naprimer: Sika Carbo Dur S1514; b=150mm; tf=1,4mm; l=7m)</t>
    </r>
  </si>
  <si>
    <t>Dobava in vgraditev mešanice ojačanega cementnega betona, za ojačitev in nadvišanje voziščne plošče ter zagotovitev prečnega in vzdolžnega naklona. Kvaliteta betona C 30/37, stopnja izpostavljenosti XD1, XF2, odpornost na prodor vode PV-II. debelina zrn Dmax=32mm, stopnja konsistence S4; debelina nadbetoniranja je cca 18cm.</t>
  </si>
  <si>
    <t>Ureditev površine po projektu na prehodu iz objekta na cesto z granitnimi kockami položenimi v cementni malti debeline 30cm, na podložni skomplimirani plasti zmesi zrn drobljenca debeline 30cm. Stiki zapolnjeni z cementno malto.</t>
  </si>
  <si>
    <r>
      <t>Čiščenje korodirane armature z vodnim curkom pod visokim pritiskom, površina nagnjena 71° do 90°</t>
    </r>
    <r>
      <rPr>
        <sz val="10"/>
        <rFont val="Arial"/>
        <family val="2"/>
        <charset val="238"/>
      </rPr>
      <t xml:space="preserve"> glede na horizontalo</t>
    </r>
    <r>
      <rPr>
        <sz val="10"/>
        <rFont val="Arial CE"/>
        <charset val="238"/>
      </rPr>
      <t>, posamične površine do 20m</t>
    </r>
    <r>
      <rPr>
        <vertAlign val="superscript"/>
        <sz val="10"/>
        <rFont val="Arial CE"/>
        <charset val="238"/>
      </rPr>
      <t>2</t>
    </r>
    <r>
      <rPr>
        <sz val="10"/>
        <rFont val="Arial CE"/>
        <charset val="238"/>
      </rPr>
      <t>. Površine iz poz. 2.1.4, na Stebrih. Obračun po razviti dolžini armature.</t>
    </r>
  </si>
  <si>
    <r>
      <t>Čiščenje korodirane armature z vodnim curkom pod visokim pritiskom, površina nagnjena 71° do 90°, posamične površine do 10m</t>
    </r>
    <r>
      <rPr>
        <vertAlign val="superscript"/>
        <sz val="10"/>
        <rFont val="Arial CE"/>
        <charset val="238"/>
      </rPr>
      <t>2</t>
    </r>
    <r>
      <rPr>
        <sz val="10"/>
        <rFont val="Arial CE"/>
        <charset val="238"/>
      </rPr>
      <t>. Površine iz poz. 2.1.5, na prekladni konstrukciji. Obračun po razviti dolžini armature.</t>
    </r>
  </si>
  <si>
    <r>
      <t>Čiščenje korodirane armature z vodnim curkom pod visokim pritiskom, površina nad glavo horizontalna ali pod naklonom 20</t>
    </r>
    <r>
      <rPr>
        <sz val="10"/>
        <rFont val="Arial"/>
        <family val="2"/>
        <charset val="238"/>
      </rPr>
      <t>° glede na horizontalo</t>
    </r>
    <r>
      <rPr>
        <sz val="10"/>
        <rFont val="Arial CE"/>
        <charset val="238"/>
      </rPr>
      <t>, posamične površine do 20-50m</t>
    </r>
    <r>
      <rPr>
        <vertAlign val="superscript"/>
        <sz val="10"/>
        <rFont val="Arial CE"/>
        <charset val="238"/>
      </rPr>
      <t>2</t>
    </r>
    <r>
      <rPr>
        <sz val="10"/>
        <rFont val="Arial CE"/>
        <charset val="238"/>
      </rPr>
      <t>. Površine iz poz. 2.1.6 na prekladni konstrukciji. Obračun po razviti dolžini armature.</t>
    </r>
  </si>
  <si>
    <t>Priprava in vgraditev cementne malte z dodatkom umetnih vlaken po navodilih proizvajalca, površina nagnjena 71° do 90°, posamične površine do 10m². Površine iz poz. 2.1.4.</t>
  </si>
  <si>
    <t>Dobava in vgradnja sidrne armature ter dvokomponentnega epoksidnega lepila tekoče konsistence po projektu. Postavka vključuje tudi vrtanje lukenj premera 20mm in globine 30cm, ter predpripravo izvrtine za sidranje po navodilih proizvajalca lepila. Vertikalne vrtine na robovih prekladne plošče (Armatura za sidra je zajeta pri postavki 5.2.2)</t>
  </si>
  <si>
    <t>Zatesnitev mejnih površin - stikov, širokih do 20 mm in globokih do 8 cm, s predhodnim premazom bližnjih površin in zapolnitvijo z bitumensko zmesjo za tesnenje stikov. Postavka zajema tudi stiropor debeline 2 cm višine 60 cm in penasto gumo premera 2 cm. Stik prehoda iz objekta na granitne kocke.</t>
  </si>
  <si>
    <t>5.8.9</t>
  </si>
  <si>
    <t>Dobava in vgraditev PVC cevi v beton hodnika, premer cevi 110 mm, 1 kom. v vsak hodnik.</t>
  </si>
  <si>
    <t>1 Ljubelj-Tržič         Nadvoz  KR0067</t>
  </si>
  <si>
    <t>Demontaža jeklene varnostne ograje</t>
  </si>
  <si>
    <t>Izvedba začasne dostopne ceste (povezava med G2 in LC) v dolžini cca 25m, š=4m in rekultivacija po končani gradnji</t>
  </si>
  <si>
    <t>Humuziranje brežine brez valjanja, v debelini do 15 cm - strojno</t>
  </si>
  <si>
    <t>Izdelava obrabnonosilne plasti bituminizirane zmesi AC 16 surf B 50/70 A4 Z3 v debelini 6 cm</t>
  </si>
  <si>
    <t>Dobava in vgraditev peska 0/4mm v debelini 2cm za izdelavo nevezane (mehansko stabilizirane) obrabne plasti</t>
  </si>
  <si>
    <t>1.4.3 Robni elementi vozišč</t>
  </si>
  <si>
    <t>Dobava in vgraditev predfabriciranega dvignjenega robnika iz cementnega betona  s prerezom 15/25 cm</t>
  </si>
  <si>
    <t>Dobava in vgraditev dvignjenega robnika iz naravnega kamna s prerezom ../.. cm opomba:20/13cm</t>
  </si>
  <si>
    <t>1.4.4 Bankine</t>
  </si>
  <si>
    <t>Dobava in vgraditev linijskega požiralnika š=20cm, komplet z rešetko nosilnosti 400kN in ureditvijo iztoka iz kanalete</t>
  </si>
  <si>
    <t>Oblikovanje asfaltne koritnice, material je zajet pri asfaltih</t>
  </si>
  <si>
    <t>1.6.1 Oprema za zavarovanje prometa</t>
  </si>
  <si>
    <t>Dobava in vgtraditev stebrička za preprečevanje vožnje</t>
  </si>
  <si>
    <t>REKAPITULACIJA KR0067</t>
  </si>
  <si>
    <t>Predračun z rekapitulacijo stroškov rekonstrukcije nadvoza KR0062</t>
  </si>
  <si>
    <t>Izkop strojni in delno ročni za kanalete in jašek v zemljini 4. kategorije. Izkop širine cca 70 cm in globine 50cm.</t>
  </si>
  <si>
    <t>3.1.3</t>
  </si>
  <si>
    <t>3.1.4</t>
  </si>
  <si>
    <t>Vgrajevanje klina iz naravno pridobljene trde kamnine po razširitvi stebra in zasip jaška</t>
  </si>
  <si>
    <t>3.3</t>
  </si>
  <si>
    <t>3.3.1</t>
  </si>
  <si>
    <t>3.3.2</t>
  </si>
  <si>
    <t>3.3.3</t>
  </si>
  <si>
    <t>Dobava in postavitev jaška iz betonske cevi premera 50 cm z AB pokrovom in vgrajeno litoželezno rešetko 25/25cm. Postavka vsebuje še dobavo in postavitev plastične cevi premera 250mm dolžine 10m</t>
  </si>
  <si>
    <t>5.1.3</t>
  </si>
  <si>
    <t>5.2.6</t>
  </si>
  <si>
    <t>5.2.7</t>
  </si>
  <si>
    <t>5.2.8</t>
  </si>
  <si>
    <r>
      <t>Dobava in vgraditev karbonske lamele za ojačitev prereza, vključno s pripravo in kontrolo površin, lepljenjem in pritrjevanjem, modul elastičnosti &gt;155.000 N/mm</t>
    </r>
    <r>
      <rPr>
        <vertAlign val="superscript"/>
        <sz val="10"/>
        <rFont val="Arial CE"/>
        <family val="2"/>
        <charset val="238"/>
      </rPr>
      <t>2</t>
    </r>
    <r>
      <rPr>
        <sz val="10"/>
        <rFont val="Arial CE"/>
        <family val="2"/>
        <charset val="238"/>
      </rPr>
      <t>(prerez je potrebno ojačati s 9,1cm2 karbonskih lamel, po detajlu iz projekta). (Kot naprimer: Sika Carbo Dur S514; b=50mm; tf=1,4mm; l=7,4m)</t>
    </r>
  </si>
  <si>
    <t>5.3.3</t>
  </si>
  <si>
    <t>5.4.2</t>
  </si>
  <si>
    <t>5.4.3</t>
  </si>
  <si>
    <t>5.4.4</t>
  </si>
  <si>
    <t>5.4.5</t>
  </si>
  <si>
    <t>5.4.6</t>
  </si>
  <si>
    <t>5.4.7</t>
  </si>
  <si>
    <r>
      <t>Čiščenje korodirane armature z vodnim curkom pod visokim pritiskom, površina nad glavo horizontalna ali pod naklonom 20</t>
    </r>
    <r>
      <rPr>
        <sz val="10"/>
        <rFont val="Arial"/>
        <family val="2"/>
        <charset val="238"/>
      </rPr>
      <t>° glede na horizontalo</t>
    </r>
    <r>
      <rPr>
        <sz val="10"/>
        <rFont val="Arial CE"/>
        <charset val="238"/>
      </rPr>
      <t>, posamične površine do 30-90m</t>
    </r>
    <r>
      <rPr>
        <vertAlign val="superscript"/>
        <sz val="10"/>
        <rFont val="Arial CE"/>
        <charset val="238"/>
      </rPr>
      <t>2</t>
    </r>
    <r>
      <rPr>
        <sz val="10"/>
        <rFont val="Arial CE"/>
        <charset val="238"/>
      </rPr>
      <t>. Površine iz poz. 2.1.8 na prekladni konstrukciji. Obračun po razviti dolžini armature.</t>
    </r>
  </si>
  <si>
    <t>5.4.8</t>
  </si>
  <si>
    <t>5.4.9</t>
  </si>
  <si>
    <t>5.4.10</t>
  </si>
  <si>
    <t>5.4.11</t>
  </si>
  <si>
    <t>5.4.12</t>
  </si>
  <si>
    <t>5.4.13</t>
  </si>
  <si>
    <t>5.4.14</t>
  </si>
  <si>
    <t>5.4.15</t>
  </si>
  <si>
    <t>5.6.2</t>
  </si>
  <si>
    <t>5.6.3</t>
  </si>
  <si>
    <t>5.6.4</t>
  </si>
  <si>
    <t>Dobava in vgraditev jeklene konzole po projektu, za vodenje kabelske kanalizacije pod konzolo prekladne konstrukcije. Sestavljena je iz pravokotnih profilov 50/50/5mm na razdalji do 2m. Antikorozijska zaščita: vroče cinkano, debeline nanosa 85μm, izvesti v skladu s SIST EN ISO 14713, SIST EN ISO 1461. Teža elementa je 7 kg.</t>
  </si>
  <si>
    <t>5.6.5</t>
  </si>
  <si>
    <t>5.6.6</t>
  </si>
  <si>
    <t>5.7.6</t>
  </si>
  <si>
    <t>5.7.7</t>
  </si>
  <si>
    <t>5.7.8</t>
  </si>
  <si>
    <t>5.7.9</t>
  </si>
  <si>
    <t>5.7.10</t>
  </si>
  <si>
    <r>
      <t>Izdelava osnovnega ali zalivnega premaza z reakcijsko smolo v dveh ali več slojih,v količini od 0,8 do 1 kg/m</t>
    </r>
    <r>
      <rPr>
        <vertAlign val="superscript"/>
        <sz val="10"/>
        <rFont val="Arial CE"/>
        <family val="2"/>
        <charset val="238"/>
      </rPr>
      <t>2</t>
    </r>
    <r>
      <rPr>
        <sz val="10"/>
        <rFont val="Arial CE"/>
        <family val="2"/>
        <charset val="238"/>
      </rPr>
      <t>. Zaščita stebra od temelja do 0,5m nad teren.</t>
    </r>
  </si>
  <si>
    <t>6.1.2.</t>
  </si>
  <si>
    <t>REKAPITULACIJA KR0062</t>
  </si>
  <si>
    <t>REKAPITULACIJA KR 0065</t>
  </si>
  <si>
    <t>POPIS DEL S PREDRAČUNOM ZA 3.5 NAČRT GRADBENIH KONSTRUKCIJ NOVOGRADNJE NADVOZA KR0065</t>
  </si>
  <si>
    <t>POPIS DEL S PREDRAČUNOM ZA 3.6 NAČRT GRADBENIH KONSTRUKCIJ RUŠITVE NADVOZA KR0065</t>
  </si>
  <si>
    <t>POPIS DEL S PREDRAČUNOM ZA 3.12 NAČRT GRADBENIH KONSTRUKCIJ, NAČRT CESTE IN PREDRAČUN IZ ELABORATA O ZAČASNIH PROMETNIH UREDITVAH KR0065</t>
  </si>
  <si>
    <t>POPIS DEL S PREDRAČUNOM ZA 4.3 ZAŠČITA IN PRESTAVITEV NN VODOV NADVOZA KR0065</t>
  </si>
  <si>
    <t>POPIS DEL S PREDRAČUNOM ZA 4.8 OZEMLJITVE IN IZENAČITVE POTENCIALOV NADVOZA KR0065</t>
  </si>
  <si>
    <t xml:space="preserve">Rezkanje in odvoz asfaltne krovne plasti v debelini do 3 cm </t>
  </si>
  <si>
    <t>Izdelava nosilne plasti bituminizirane zmesi AC 16 base B 50/70 A4 v debelini 6 cm</t>
  </si>
  <si>
    <t>Dobava in pritrditev prometnega znaka, podloga iz aluminijaste pločevine, znak z ............ barvo-folijo ....... vrste, velikost od 0,21 do 0,40 m2 opomba:RA2</t>
  </si>
  <si>
    <t>Izdelava tankoslojne vzdolžne označbe na vozišču z enokomponentno belo barvo, vključno 250 g/m2 posipa z drobci / kroglicami stekla, strojno, debelina plasti suhe snovi 250 mikrometra, širina črte 30 cm</t>
  </si>
  <si>
    <t>3._Projektantski popis rušitve nadvoza KR0065</t>
  </si>
  <si>
    <t>Nepremični oder za zaščito prometa pod objektom, svetla višina min 4,5m. Potrebno je upoštevati prestavitve lovlnega odra in zaščitnih mrež skladno s TP ter čelno in  bočno zaščito na prekladni konstrukciji pred padanjem kamenja.</t>
  </si>
  <si>
    <r>
      <t>m</t>
    </r>
    <r>
      <rPr>
        <vertAlign val="superscript"/>
        <sz val="9"/>
        <rFont val="Arial CE"/>
        <family val="2"/>
        <charset val="238"/>
      </rPr>
      <t>2</t>
    </r>
  </si>
  <si>
    <t>Dobava in postavitev nepremičnega podpornega odra višine do 5m nosilnosti 200-250kN za začasno podpiranje prekladne konstrukciječl. Potrebno je upoštevati premik na drugo polovico skladno s TP.</t>
  </si>
  <si>
    <t>Dobava in izdelava zaščitnega nasutja iz gramoza ali drobljenca v debelini 25-30cm. Postavka zajema tudi utrditev, prestavitev in utrditev nasutja ter končno čiščenje ceste.</t>
  </si>
  <si>
    <t>1.1.4</t>
  </si>
  <si>
    <t>Dobava, postavitev in odstranitev balasta po projektu rušitve. Balast so lahko npr. BVO, bloki betona…</t>
  </si>
  <si>
    <t>t</t>
  </si>
  <si>
    <t>1.1.5</t>
  </si>
  <si>
    <t>Dobava, postavitev in odstranitev betonskih cevi premera 40cm za zavarovanje muld pred zaščitnim nasutjem. Postavka zajema tudi vsa obbetoniranja cevi.</t>
  </si>
  <si>
    <r>
      <t>m</t>
    </r>
    <r>
      <rPr>
        <vertAlign val="superscript"/>
        <sz val="9"/>
        <rFont val="Arial CE"/>
        <family val="2"/>
        <charset val="238"/>
      </rPr>
      <t>1</t>
    </r>
  </si>
  <si>
    <t>1.1.6</t>
  </si>
  <si>
    <t>Močenje konstrukcije med rušenjem objekta z vodo za preprečitev prašenja, Postavka zajema tudi dobavo in dostavo vode in potrebno opremo. Predvidena poraba je 1m3/h.</t>
  </si>
  <si>
    <r>
      <t>m</t>
    </r>
    <r>
      <rPr>
        <sz val="9"/>
        <rFont val="Calibri"/>
        <family val="2"/>
        <charset val="238"/>
      </rPr>
      <t>³</t>
    </r>
  </si>
  <si>
    <t>RUŠENJE OBJEKTA</t>
  </si>
  <si>
    <t>2.1</t>
  </si>
  <si>
    <t>2.2</t>
  </si>
  <si>
    <t>RUŠENJE BETONSKE KONSTRUKCIJE</t>
  </si>
  <si>
    <t>2.2.1</t>
  </si>
  <si>
    <t>Prerez objekta po celotni širini. Tehnologija rezanje ne sme temeljiti na udarcih, eksploziji… Dovoljene tehnologije so rezanje, žaganje, vrtanje… Postavka vsebuje vso potrebno tehnologijo in pripravo dela ter s tem povezana pomožna dela.</t>
  </si>
  <si>
    <t>2.2.2</t>
  </si>
  <si>
    <t>Rušenje prekladne konstrukcije z drobilnimi kleščami po projektu rušitve in sprotnim nakladanjem.</t>
  </si>
  <si>
    <t>2.2.3</t>
  </si>
  <si>
    <t>Rušenje stebrov z drobilnimi kleščami po projektu rušitve in sprotnim nakladanjem.</t>
  </si>
  <si>
    <t>2.2.4</t>
  </si>
  <si>
    <t>Rušenje temeljev s pnevmatskim kladivom po projektu rušitve in sprotnim nakladanjem. Obseg rušenja temeljev se predvidi na gradbišču po potrebi za izvedbo pilotov. V količini je zajet celotni volumen temelja.</t>
  </si>
  <si>
    <t>Strojni odkop temelja v zemljini 4. kategorije za potrebe rušitve temelja. Postavka zajema tudi odvoz materiala na začasno deponijo in se lahko uporabi za naknadno zasutje.</t>
  </si>
  <si>
    <t>3._Projektantski predračun nadvoza KR0065</t>
  </si>
  <si>
    <t>Postavitev in zavarovanje profilov za zakoličbo objekta nad 100 m²</t>
  </si>
  <si>
    <t>kom</t>
  </si>
  <si>
    <t>Geodetska dela pri gradnji objekta s površino do 200 m² z določitvijo in preverjanjem položajev, višin in potrebnih smeri.</t>
  </si>
  <si>
    <t>Izdelava varovalne pregrade pod objektom po sredini glavne ceste za varovanje vozišča, ki bo pod prometom. Pregrada je sestavljena iz BVO ograje in nadvišanja do premostitvene konstrukcije. Pregrada se izdeluje po fazah glede na kateri strani nadvoza se dela izvajajo.</t>
  </si>
  <si>
    <t>Izdelava zaščitnih barier in lovilnega odra z lovilno mrežo na sredini prekladne konstrukcije. Postavka služi za preprečevanje padanja predmetov in materiala med izvajanjem del iz krova objekta na del glavne ceste, ki je pod prometom. Zaščitne bariere se prestavljajo glede na kateri strani nadvoza se dela izvajajo.</t>
  </si>
  <si>
    <t>Dobava in postavitev nepremičnega delovnega odra višine do 5m za izdelavo opornikov v osi 1 in 2.</t>
  </si>
  <si>
    <t xml:space="preserve">PRIPRAVLJALNA  IN ZAKLJUČNA DELA </t>
  </si>
  <si>
    <t>ZEMELJSKA DELA IN TEMELJENJE</t>
  </si>
  <si>
    <t>Široki strojni izkop gradbene jame globine 2,1 do 4m, za izdelavo opornika in prehodne plošče, v 3. kategoriji zemljine z vsemi nakladanji, odvozi in razkladanji na zato v naprej pripravljeno deponijo.</t>
  </si>
  <si>
    <t>m³</t>
  </si>
  <si>
    <t>ZASIPI</t>
  </si>
  <si>
    <t>Dobava in vgrajevanje klina (drenažne plasti) iz zrnate kamnine 3-kategorije z dobavo iz kamnoloma. Zasip pod prehodno ploščo. V postavko so vključena tudi vsa dela in mehanizacija za komprimiranje klina.</t>
  </si>
  <si>
    <t>Zasip z vezljivo zemljino - 3.kategorije -strojno(izkopani material), zasip za krili.</t>
  </si>
  <si>
    <t>2.3</t>
  </si>
  <si>
    <t>BREŽINE IN ZELENICE</t>
  </si>
  <si>
    <t>2.3.1</t>
  </si>
  <si>
    <t>2.3.2</t>
  </si>
  <si>
    <t>m1</t>
  </si>
  <si>
    <t>2.4</t>
  </si>
  <si>
    <t>KOLI IN VODNJAKI</t>
  </si>
  <si>
    <t>2.4.1</t>
  </si>
  <si>
    <t>Izdelava uvrtanih kolov iz ojačenega cementnega betona, sistema Benotto, premera 120 cm, izkop v vezljivi zemljini/zrnati kamnini, dolžine do 10 m. V ceno vključiti dovoz, postavitev, vzdrževanje, demontiranje in odvoz vseh potrebnih strojev, dobavo in vgraditev vseh potrebnih materialov. Količina armature 110 kg/m3.</t>
  </si>
  <si>
    <t>2.4.2</t>
  </si>
  <si>
    <t>Obsekanje uvrtanih kolov iz ojačenega betona, premera 120cm.</t>
  </si>
  <si>
    <t>Izdelava in dobava obrabne in zaporne plasti AC 11 surf B50/70 A2 v debelini 4 cm</t>
  </si>
  <si>
    <r>
      <t>m</t>
    </r>
    <r>
      <rPr>
        <vertAlign val="superscript"/>
        <sz val="9"/>
        <rFont val="Arial"/>
        <family val="2"/>
        <charset val="238"/>
      </rPr>
      <t>2</t>
    </r>
  </si>
  <si>
    <t>Izdelava in dobava obrabne in zaporne plasti AC 8 surf B50/70 A2 v debelini 3 cm</t>
  </si>
  <si>
    <t>Dobava in vgraditev  robnika na objektu iz naravnega kamna s prerezom 20/23cm.</t>
  </si>
  <si>
    <t>Dobava in vgraditev  robnika na prehodu z objekta na nasip  iz naravnega kamna s prerezom 20/23cm.</t>
  </si>
  <si>
    <t xml:space="preserve">POVRŠINSKO ODVODNJAVANJE </t>
  </si>
  <si>
    <t>Tlakovanje jarka z lomljencem debeline 20cm, stiki zapolnjeni s cementno malto, na podložni plasti cementnega betona, debeli 10cm.</t>
  </si>
  <si>
    <t>m2</t>
  </si>
  <si>
    <t>GLOBINSKO ODVODNJAVANJE - KANALIZACIJA</t>
  </si>
  <si>
    <t xml:space="preserve">Dobava in vgraditev mostnega izlivnika D400 s direktnim vtokom, sestavni deli izlivnika so iz sive litine in bituminiziran(po načrtu). </t>
  </si>
  <si>
    <t>Dobava in vgraditev cevk Ø 70 mm. iz nerjavečega materiala AISI 316 / W.Nr. 1.4401, za odvodnjavanje pronicujoče vode (po načrtu).</t>
  </si>
  <si>
    <t>4.2.3</t>
  </si>
  <si>
    <t>Izdelava kanalizacije na premostitvenem objektu iz cevi iz poliestra premera 150mm, vključno z vsemi proti koroziji odpornim ali nerjavnim materialom (po načrtu).</t>
  </si>
  <si>
    <t>Izdelava podprtega opaža za ravne temelje, temeljne blazine.</t>
  </si>
  <si>
    <t>Izdelava dvostransko vezanega opaža za raven zid, visok 4,1 do 6m za izdelavo sten in kril opornika v osi 1 in 2.</t>
  </si>
  <si>
    <t>Izdelava podprtega opaža za izdelavo prehodnih plošč.</t>
  </si>
  <si>
    <t>5.1.4</t>
  </si>
  <si>
    <t xml:space="preserve">Izdelava dvostransko vezanega opaža za izdelavo prečnikov prekladne konstrukcije v oseh od 1 do 2. </t>
  </si>
  <si>
    <t>5.1.5</t>
  </si>
  <si>
    <t xml:space="preserve">Izdelava obešenega opaža robnega venca na premostitvenem objektu. </t>
  </si>
  <si>
    <t>5.1.6</t>
  </si>
  <si>
    <t>Izdelava dvostransko vezanega opaža za montažni nosilec dolžine 16,30 m; 8 kom.</t>
  </si>
  <si>
    <t xml:space="preserve">Dobava, priprava in postavitev rebrastih žic iz visokovrednega naravno trdega jekla B500 (B) s premerom do 12 mm za srednje zahtevno ojačitev. </t>
  </si>
  <si>
    <t>Dobava,priprava in postavitev rebrastih žic iz visokovrednega naravno trdega jekla B500 (B) s premerom 14 mm in večjim za srednje zahtevno ojačitev.</t>
  </si>
  <si>
    <t>Dobava, priprava in postavitev rebrastih žic iz visokovrednega naravno trdega jekla B500 (B) s premerom do 12 mm za srednje zahtevno ojačitev montažnih nosilcev.</t>
  </si>
  <si>
    <t>Dobava,priprava in postavitev rebrastih žic iz visokovrednega naravno trdega jekla B500 (B) s premerom 14 mm in večjim za srednje zahtevno ojačitev montažnih nosilcev.</t>
  </si>
  <si>
    <t>Dobava, priprava in postavitev vrvi iz gladkih jeklenih žic za prednapete konstrukcije: Y1860S7; Fpk=1860MPa, Fp0.1k=1600MPa; nizka relaksacija 2,5% pri 0.7Fpk po 1000 urah (razred 2. po SIST EN 1992-1, 3.3.1,4 (P)). Žica mora biti skladna s pr EN 19138-3:2004-04. E=19500n/mm2. Vrvi vite iz 7 žic 0,62".</t>
  </si>
  <si>
    <t>Dobava,priprava in postavitev sidrnih glav za vrvi 15x0,62"</t>
  </si>
  <si>
    <t>Dobava, priprava in postavitev kabelskih cevi premera 90mm po projektu in s tem vsa pripadajoča dela. Cevi morajo biti v skladu z EN 523:2003 (kovinske) ali v skladu z ETAG 013, aneks C.3. (plastične). Postavka zajema tudi izdelavo dobavo in montažo nosilcev kablov.</t>
  </si>
  <si>
    <t>m</t>
  </si>
  <si>
    <t>Prednapenjanje kablov za dokončanje prednapenjanja. Prednapenjanje se izvaja na gradbišču. Kabel v nosilcu se napne  na gradbišču po montaži nosilcev in betoniranju prečnikov. Postavka vsebuje vso potrebno mehanizacijo, materiale in pripadajoča dela za prednapenjanje.</t>
  </si>
  <si>
    <t>5.2.9</t>
  </si>
  <si>
    <t>Injektiranje kablov po prednapenjanju. Enako kot prednapenjanje se izvaja tudi injektiranje na gradbišču. Injekcijska masa mora biti v skladu s SIST EN 447:2008. Postavka vsebuje vso potrebno mehanizacijo, materiale in pripadajoča dela za injektiranje nosilcev prekladne konstrukcije.</t>
  </si>
  <si>
    <t>Dobava in vgraditev konstrukcijskega cementnega betona, C 12/15; podbetoni</t>
  </si>
  <si>
    <t>Dobava in vgraditev ojačanega cementnega betona C 25/30, stopnja izpostavljenosti XC2; v temeljne blazine.</t>
  </si>
  <si>
    <t>Dobava in vgraditev ojačanega cementnega betona C 25/30, stopnja izpostavljenosti XC2; v prehodne plošče.</t>
  </si>
  <si>
    <t>5.3.4</t>
  </si>
  <si>
    <t>Dobava in vgraditev ojačanega cementnega betona, C 30/37, stopnja izpostavljenosti  XD1, XF3 v ploščo prekladne konstrukcije.</t>
  </si>
  <si>
    <t>5.3.5</t>
  </si>
  <si>
    <t>Dobava in vgraditev ojačanega cementnega betona, C 30/37, stopnja izpostavljenosti  XD3, XF2 v  stene opornikov in krilne zidove  s konzolami.</t>
  </si>
  <si>
    <t>5.3.6</t>
  </si>
  <si>
    <t>Dobava in vgraditev ojačanega cementnega betona, C 30/37, stopnja izpostavljenosti  XD3, XF4, vidni beton, v  hodnike in robne vence.</t>
  </si>
  <si>
    <t>5.3.7</t>
  </si>
  <si>
    <r>
      <t>Dobava in vgraditev ojačanega cementnega betona, C 35/45, stopnja izpostavljenosti XC4, XD1, XF2, vidni beton; montažni nosilci prekladne konstrukcije dolžine L=16,30 m¹, in površine prereza A=0,30 m</t>
    </r>
    <r>
      <rPr>
        <sz val="10"/>
        <rFont val="Calibri"/>
        <family val="2"/>
        <charset val="238"/>
      </rPr>
      <t>²; 8kom.</t>
    </r>
  </si>
  <si>
    <t>5.3.8</t>
  </si>
  <si>
    <t xml:space="preserve">Transport od mesta izdelave do gradbišča, dvigovanje in montaža nosilcev prekladne konstrukcije. Nosilci so 16,30 m dolgi, 11700 kg težki; 8 kom </t>
  </si>
  <si>
    <t>Priprava podlage - površine cementnega betona z vodnim curkom.</t>
  </si>
  <si>
    <r>
      <t>Izdelava sprijemne plasti, osnovnega premaza z reakcijsko smolo v dveh slojih in količini od 0,8 do 1 kg/m</t>
    </r>
    <r>
      <rPr>
        <vertAlign val="superscript"/>
        <sz val="10"/>
        <rFont val="Arial"/>
        <family val="2"/>
        <charset val="238"/>
      </rPr>
      <t>2</t>
    </r>
    <r>
      <rPr>
        <sz val="10"/>
        <rFont val="Arial"/>
        <family val="2"/>
        <charset val="238"/>
      </rPr>
      <t>.</t>
    </r>
  </si>
  <si>
    <r>
      <t>Posip sprijemne plasti osnovnega premaza s posušenim kremenčevim peskom zrnavosti 0,5/1 mm, količina do 1 kg/m</t>
    </r>
    <r>
      <rPr>
        <vertAlign val="superscript"/>
        <sz val="10"/>
        <rFont val="Arial"/>
        <family val="2"/>
        <charset val="238"/>
      </rPr>
      <t>2</t>
    </r>
    <r>
      <rPr>
        <sz val="10"/>
        <rFont val="Arial"/>
        <family val="2"/>
        <charset val="238"/>
      </rPr>
      <t>.</t>
    </r>
  </si>
  <si>
    <t>Izdelava sprijemne plasti predhodnega premaza s hladnim bitumenskim vezivom, količina 0,21 do 0,30 kg/m², premaz zasutih delov opornika</t>
  </si>
  <si>
    <t>Izdelava hidroizolacije z bitumenskimi trakovi, debelimi 4,5 ali 5 mm, sprijemna plast iz bitumenske lepilne zmesi, stikovanje s preklopi</t>
  </si>
  <si>
    <t>Zatesnitev mejnih površin stikov, širokih do 20 mm in globokih do 4 cm, s prehodnim premazom bližnjih površin in zapolnitvijo z bitumensko zmesjo za tesnjenje stikov. Stiki med asfaltom vozišča in robnim vencem.</t>
  </si>
  <si>
    <r>
      <t>m</t>
    </r>
    <r>
      <rPr>
        <vertAlign val="superscript"/>
        <sz val="9"/>
        <rFont val="Arial"/>
        <family val="2"/>
        <charset val="238"/>
      </rPr>
      <t>1</t>
    </r>
  </si>
  <si>
    <t xml:space="preserve">Zatesnitev mejnih površin stikov, širokih do 15 mm in globokih do 4 cm, s prehodnim premazom bližnjih površin in zapolnitvijo z bitumensko zmesjo za tesnjenje stikov. Stiki med robnikom in hodnikom. </t>
  </si>
  <si>
    <t>Dobava in vgraditev ograje za pešce iz jeklenih cevnih profilov z vertikalnimi polnili, visoke 120 cm (po načrtu)</t>
  </si>
  <si>
    <t>Dobava in vgraditev zaščitne jeklene ograje na premostitvenem objektu, pritrjene na horizontalne dele ograje za pešce, visoke 2,0m, s paneli, širokimi 0,75m.</t>
  </si>
  <si>
    <t>Dobava in vgraditev merilnih čepov, vključno z navezavo na veljavno nivelmansko mrežo. Na obeh straneh hodnikov nad vsako podporo ter v sredini polja in na vsakem krilu opornika.</t>
  </si>
  <si>
    <t>Dobava in vgraditev jeklenih montažnih ležišč, vključno z določitvijo in preverjanjem položajev, višin in potrebnih smeri.</t>
  </si>
  <si>
    <t>Dobava in vgraditev kovinske plošče z vpisanim nazivom izvajalca in letom rekonstrukcije objekta. Na ograji za pešce na gorvodni strani objekta.</t>
  </si>
  <si>
    <t>6.1.1</t>
  </si>
  <si>
    <t>Dobava in vgraditev PVC cevi premera 110mm v beton venca prekladne konstrukcije in opornikov.</t>
  </si>
  <si>
    <t>kos.</t>
  </si>
  <si>
    <t>6.2.4</t>
  </si>
  <si>
    <t>REKAPITULACIJA NADVOZ KR0054</t>
  </si>
  <si>
    <t>REKAPITULACIJA NADVOZ KR00056</t>
  </si>
  <si>
    <t>7.</t>
  </si>
  <si>
    <t>REKAPITULACIJA</t>
  </si>
  <si>
    <t>POPIS DEL S PREDRAČUNOM ZA 3.1 NAČRT GRADBENIH KONSTRUKCIJ NADVOZA KR0054</t>
  </si>
  <si>
    <t>POPIS DEL S PREDRAČUNOM ZA 3.8 NAČRT GRADBENIH KONSTRUKCIJ, NAČRT CESTE IN PREDRAČUN IZ ELABORATA O ZAČASNIH PROMETNIH UREDITVAH KR0054</t>
  </si>
  <si>
    <t>POPIS DEL S PREDRAČUNOM ZA 4.4 OZEMLJITVE IN IZENAČITVE POTENCIALOV NADVOZA KR0054</t>
  </si>
  <si>
    <t>N 2 1 160</t>
  </si>
  <si>
    <t>Posek in odstranitev drevesa vključno s panjem, odstranitvijo vej in odvozom na odlagališče</t>
  </si>
  <si>
    <t>N 4 1 101</t>
  </si>
  <si>
    <t>SKUPAJ ZAČASNA PROMETNA UREDITEV</t>
  </si>
  <si>
    <r>
      <t>m</t>
    </r>
    <r>
      <rPr>
        <vertAlign val="superscript"/>
        <sz val="10"/>
        <rFont val="Arial"/>
        <family val="2"/>
        <charset val="238"/>
      </rPr>
      <t>1</t>
    </r>
  </si>
  <si>
    <r>
      <t>m</t>
    </r>
    <r>
      <rPr>
        <vertAlign val="superscript"/>
        <sz val="10"/>
        <rFont val="Arial"/>
        <family val="2"/>
        <charset val="238"/>
      </rPr>
      <t>2</t>
    </r>
  </si>
  <si>
    <t>4.1.4</t>
  </si>
  <si>
    <t>Izdelava in dobava obrabne plasti SMA 11 PmB 45/80-65 A1; 6 cm pred objektom v dolžini 5m</t>
  </si>
  <si>
    <t>Izdelava opaža za stransko zapiranje nadvišanja prekladne konstrukcije. Razred vidne površine betona VB2.</t>
  </si>
  <si>
    <t>Dobava in vgraditev kovinske plošče z vpisanim nazivom izvajalca in letom rekonstrukcije objekta. Pritrdi na sredini  ograje za pešce</t>
  </si>
  <si>
    <t>Izdelava vrhnje tesnilne plasti v skladu z uporabo na premostitvenih objektih, iz enojnega varjenega bitumenskega traku (d=5mm), stikovanje s preklopi.</t>
  </si>
  <si>
    <t xml:space="preserve"> ZAČASNA PROMETNA UREDITEV</t>
  </si>
  <si>
    <t>sanacije nadvoza KR0054</t>
  </si>
  <si>
    <t>Skupaj v € brez DDV</t>
  </si>
  <si>
    <t>Geodetski posnetek obstoječih in novih tras TK vodov in cevi z vrisom v kataster komunalnih vodov in naprav</t>
  </si>
  <si>
    <t>kpl.</t>
  </si>
  <si>
    <t>Zaščita in zavarovanje TK vodov po zahtevah iz projektne dokumentacije in Telekoma Slovenije v vseh fazah del na gradbišču v času gradnje</t>
  </si>
  <si>
    <t>Cena/ skupaj</t>
  </si>
  <si>
    <t>Cena/ enoto</t>
  </si>
  <si>
    <t>Enota</t>
  </si>
  <si>
    <t>Opis</t>
  </si>
  <si>
    <t>Št.</t>
  </si>
  <si>
    <t>1.Prestavitev in zaščita TK vodov na nadvozu KR 0060</t>
  </si>
  <si>
    <t>PROJEKTANTSKI POPIS S PREDIZMERAMI IN STROŠKOVNA OCENA</t>
  </si>
  <si>
    <t>kpl</t>
  </si>
  <si>
    <t>Meritev ozemljitev in izenačitve potencialov skladno s trenutno veljavno zakonodajo in izdaja merilnih protokolov</t>
  </si>
  <si>
    <t>1.9</t>
  </si>
  <si>
    <t>Ves ostal potreben drobni in potrošni material ter storitve potrebne za kompletno izvedbo</t>
  </si>
  <si>
    <t>1.8</t>
  </si>
  <si>
    <t>Varjenje armature v betonih objekta najmanj vsakih 4 m (2X2 m)</t>
  </si>
  <si>
    <t>1.7</t>
  </si>
  <si>
    <t>t.m.</t>
  </si>
  <si>
    <t>Dobava in montaža Cu pletenice za premostitev ozemljitve (35mm2) in izenačitev potencialov nadvoza z kabelskimi čevlji za gnetenje in vsem drobnim ter potrošnim materialom</t>
  </si>
  <si>
    <t>1.6</t>
  </si>
  <si>
    <t>Dobava in montaža križne sponke Rf 58x58mm za križne in merilne spoje</t>
  </si>
  <si>
    <t>1.5</t>
  </si>
  <si>
    <t>Dobava in montaža sponke za povezovanje ploščatega FeZn valjanca in armature betonov Primer: Hermi KON 9</t>
  </si>
  <si>
    <t>Dobava in izvedba izvodov za izenačitev potencialov in ozemljitev prevodnih delov objekta z valjancem Rf 30x3,5mm z vsem drobnim, potrošnim in spojnim materialom in vsemi deli</t>
  </si>
  <si>
    <t>Dobava in izvedba zemeljskega ozemljila in odvodov z valjancem Rf 30x3,5mm v globini 1-0,8m in 1m od objekta z opozorilnim trakom, z vsem drobnim, potrošnim in spojnim materialom in vsemi gradbenimi deli</t>
  </si>
  <si>
    <t>Izvedba ozemljitev s tračnim ozemljilom FeZn 25x4mm v betonih pod hodnikom nadvoza za ozemljevanje in izenačitev potencialov (se namesti na jekleno armaturo betonov hodnika in se poveže z potencialno poveže z obstoječo armaturo vsakih 2m, z vsem tipsko testiranim drobnim, spojnim in montažnim materialom).</t>
  </si>
  <si>
    <t>1. Ozemljitve in izenačitve potencialov  na nadvozu KR0060</t>
  </si>
  <si>
    <t>1. Ozemljitve in izenačitve potencialov  na nadvozu KR0062</t>
  </si>
  <si>
    <t>Dobava in izvedba vseh nepredvidenega materiala in del za kompletno izvedbo</t>
  </si>
  <si>
    <t>14.</t>
  </si>
  <si>
    <t>13.</t>
  </si>
  <si>
    <t>Geodetski posnetek nove trase TK vodov in cevi z vrisom v kataster komunalnih vodov in naprav</t>
  </si>
  <si>
    <t>12.</t>
  </si>
  <si>
    <t>Izdelava novega načrta poteka TK kabelske kanalizacije, podlog za PID in POV</t>
  </si>
  <si>
    <t>11.</t>
  </si>
  <si>
    <t>Električne meritve TK kanalizacije z izdajo merilnih protokolov (neprekinjenost žil, upornost zanke, izolacijska upornost,…)</t>
  </si>
  <si>
    <t>10.</t>
  </si>
  <si>
    <t>Odstranitev začasne kabelske premostitve po poz.6, odvoz odpadkov in povrnitev zemljišča v prvotno stanje</t>
  </si>
  <si>
    <t>9.</t>
  </si>
  <si>
    <t>Izdelava novega jarka TK kabelske trase do kabelskih jaškov ob nadvozu (izkop novega jarka, izdelava podlage oziroma posteljice iz peska 3-7mm, utrjevanje dobava in vgraditev distančnikov oz. glavnikov, obbetoniranje oziroma armiranje cevi na mestih povečane obremenitve, vgraditev opozorilnega traku, zasip jarka z utrjevanjem ter odvoz odvečnega materiala)</t>
  </si>
  <si>
    <t>8.</t>
  </si>
  <si>
    <t>Priprava nove kabelske kanalizacije na robu AB plošče nadvoza in prestavitev obstoječih vodov TK kabelske kanalizacije v jaška in na novo kabelsko kanalizacijo na robu AB plošče nadvoza z vsem drobnim in pritrdilnim materialom. Upoštevajo se vse zahteve in zaščite vodov Telekoma Slovenije</t>
  </si>
  <si>
    <t>Izdelava začasne kabelske premostitve obstoječe TK kabelske kanalizacije preko glavne ceste s prestavitvijo obstoječega TK voda. (2 x lesen steber 7m 15/20 z betonskim podstavkom, 2 x betonski sidri z jeklenim ušesom, 30 m. jeklene pletenice 1x7 po DIN 3052 premera 7.0mm pretržna sila min 35kN z vsem drobnim, pritrdilnim in napenjalnim materialom (2 x pritrditev na lesen steber z navojno palico in očesno matico M14, 2 x natezna matica – napenjalec, 4 x žična spona,…) po predlogu iz risbe in poglavja 2.2.1, vse oznake in zaščite po zahtevi Telekom, plastične UV odporne ali jeklene vezice za nemestitev TK vodov,ves ostal drobni in potrošni material…).</t>
  </si>
  <si>
    <t>Razbijanje in odstranitev obstoječe zaščitne betonske posteljice TK vodov, če je prisotna</t>
  </si>
  <si>
    <t>Ročni izkop trase TK vodov z odmetom materiala in odvoz materiala na deponijo</t>
  </si>
  <si>
    <t>Strojni izkop jarkov TK vodov z bagrom ter odvoz materiala na deponijo</t>
  </si>
  <si>
    <t>Geodetska meritev, zakoličenje in postavitev profilov z višinsko navezo poteka komunalnih vodov TK v zemljišče ter zavarovanje zakoličbe pred deli</t>
  </si>
  <si>
    <t>1.Prestavitev in zaščita TK vodov na nadvozu KR 0062</t>
  </si>
  <si>
    <t>SKUPAJ</t>
  </si>
  <si>
    <t>Vsa druga potrebna dela in material za kompletno prestavitev NN voda</t>
  </si>
  <si>
    <t>2.11</t>
  </si>
  <si>
    <t>Strojno zasipavanje jarka NN vodov z izkopanim materialom z utrjevanjem po plasteh 25cm</t>
  </si>
  <si>
    <t>2.10</t>
  </si>
  <si>
    <t>Zavarovanje in zaščita obstoječih NN vodov</t>
  </si>
  <si>
    <t>2.9</t>
  </si>
  <si>
    <t>Dobava in izvedba cevne kabelske kanalizacije z dvoslojno stigmaflex cevjo fi 160mm z vsemi spojnimi kosi in tesnilnim materialom z povezavo na obstoječo cevno kanalizacijo</t>
  </si>
  <si>
    <t>2.8</t>
  </si>
  <si>
    <t>Izdelava posteljice iz sejanega peska v debelini 10cm s planiranjem in utrjevanjem</t>
  </si>
  <si>
    <t>2.7</t>
  </si>
  <si>
    <t>Planiranje dna jarka NN vodov</t>
  </si>
  <si>
    <t>2.6</t>
  </si>
  <si>
    <t>Prestavitev obstoječega kabelskega jaška distribucijskega voda iz betonske cevi na novo lokacijo</t>
  </si>
  <si>
    <t>2.5</t>
  </si>
  <si>
    <t>Strojni izkop jarkov NN vodov z bagrom ter odvoz materiala na deponijo</t>
  </si>
  <si>
    <t>Izvedba podvrtavanja pod regionalno cesto za cev fi 160mm z ozemljitvenim valjancem</t>
  </si>
  <si>
    <t>Ročni izkop jarkov NN vodov z odmetom materiala in odvoz materiala na deponijo</t>
  </si>
  <si>
    <t>Zakoličba obstoječih in novih NN vodov, njihovih križanj, postavitev profilov z višinsko navezavo in zavarovanjem zakoličbe (pred in po prestavitvi NN vodov).</t>
  </si>
  <si>
    <t>2. Zemeljska dela</t>
  </si>
  <si>
    <t>Izdelava podlog za PID dokumentacijo</t>
  </si>
  <si>
    <t>1.10</t>
  </si>
  <si>
    <t>Meritev in izdaja merilnih protokolov za NN distribucijsko kabelsko povezavo T1100</t>
  </si>
  <si>
    <t>Sodelovanje in nadzor Elektro Gorenjska</t>
  </si>
  <si>
    <t>Dobava in polaganje plastičnega zaščitnega in opozorilnega traku na globini 40mm in plastičnega ščitnika nad posteljico NN voda</t>
  </si>
  <si>
    <t>Dobava in polaganje novega kabla Al kabla NAY2Y-J 4x70+1,5 mm2 v cevno zemeljsko kabelsko kanalizacijo</t>
  </si>
  <si>
    <t>Dobava in izvedba zemeljskih kabelskih spojk 70/70+1,5mm2 Al kabla NAY2Y-J 4x70+1,5 mm2</t>
  </si>
  <si>
    <t>Dela za prestavitev in zaščito NN distribucijskega voda (demontaža voda iz obstoječega nadvoza KR 0065 odstranitev zemeljskega voda z vsemi deli in potrošnim materialom)</t>
  </si>
  <si>
    <t>Izvedba dodatnih ozemljitev s tračnimi ozemljili FeZn 25x4, ki se poveže na obstoječe in nove ozemljitve nadvoza KR 0065 (z vsem tipsko testiranim drobnim, spojnim in montažnim materialom).</t>
  </si>
  <si>
    <t>1.Prestavitev in zaščita NN vodov na nadvozu KR0065</t>
  </si>
  <si>
    <t>Dobava in montaža izvoda ozemljitev na podpornem stebru nadvoza za izenačitev potenciala in naknadne meritve ozemljitvenega sistema Primer: Hermi KON30</t>
  </si>
  <si>
    <t>1. Ozemljitve in izenačitve potencialov  na nadvozu KR0065 (izvede se v celoti na novo)</t>
  </si>
  <si>
    <t>Dobava in montaža križne sponke Rf 58x58mm za križne in merilne spoje Primer: Hermi KON01</t>
  </si>
  <si>
    <t>1. Ozemljitve in izenačitve potencialov  na nadvozu KR0067</t>
  </si>
  <si>
    <t>1. Ozemljitve in izenačitve potencialov  na nadvozu KR0054</t>
  </si>
  <si>
    <t>Nepredvidena dela 10 %</t>
  </si>
  <si>
    <t>OSTALA DELA</t>
  </si>
  <si>
    <r>
      <t>-</t>
    </r>
    <r>
      <rPr>
        <sz val="7"/>
        <color indexed="8"/>
        <rFont val="Times New Roman"/>
        <family val="1"/>
        <charset val="238"/>
      </rPr>
      <t xml:space="preserve">          </t>
    </r>
    <r>
      <rPr>
        <sz val="10"/>
        <color indexed="8"/>
        <rFont val="Arial"/>
        <family val="2"/>
        <charset val="238"/>
      </rPr>
      <t>upoštevanje emisijskih norm v skladu s predpisi, ki urejajo področje emisij pri začasnih gradbenih objektih, gradbeni mehanizaciji in transportnih sredstvih.</t>
    </r>
  </si>
  <si>
    <r>
      <t>-</t>
    </r>
    <r>
      <rPr>
        <sz val="7"/>
        <color indexed="8"/>
        <rFont val="Times New Roman"/>
        <family val="1"/>
        <charset val="238"/>
      </rPr>
      <t xml:space="preserve">          </t>
    </r>
    <r>
      <rPr>
        <sz val="10"/>
        <color indexed="8"/>
        <rFont val="Arial"/>
        <family val="2"/>
        <charset val="238"/>
      </rPr>
      <t>redno čiščenje prometnih površin na območju urejanja in javnih prometnih površin. Ukrep vključuje čiščenje in vlaženje gradbiščnih poti, čiščenje mehanizacije in tovornih vozil na območju prehodov iz gradbiščnih platojev na transportne ceste.</t>
    </r>
  </si>
  <si>
    <r>
      <t>-</t>
    </r>
    <r>
      <rPr>
        <sz val="7"/>
        <color indexed="8"/>
        <rFont val="Times New Roman"/>
        <family val="1"/>
        <charset val="238"/>
      </rPr>
      <t xml:space="preserve">          </t>
    </r>
    <r>
      <rPr>
        <sz val="10"/>
        <color indexed="8"/>
        <rFont val="Arial"/>
        <family val="2"/>
        <charset val="238"/>
      </rPr>
      <t>preprečevanje prašenja z odkritih delov območja gradbišča; ukrep zahteva redno vlaženje in čiščenje gradbiščnih in manipulativnih površin.</t>
    </r>
  </si>
  <si>
    <r>
      <rPr>
        <sz val="7"/>
        <color indexed="8"/>
        <rFont val="Times New Roman"/>
        <family val="1"/>
        <charset val="238"/>
      </rPr>
      <t xml:space="preserve"> </t>
    </r>
    <r>
      <rPr>
        <sz val="10"/>
        <color indexed="8"/>
        <rFont val="Arial"/>
        <family val="2"/>
        <charset val="238"/>
      </rPr>
      <t>Ukrepi za zmanjševanje emisij prašnih delcev morajo vključevati predvsem naslednje ukrepe:</t>
    </r>
  </si>
  <si>
    <r>
      <rPr>
        <sz val="7"/>
        <color indexed="8"/>
        <rFont val="Times New Roman"/>
        <family val="1"/>
        <charset val="238"/>
      </rPr>
      <t xml:space="preserve">  </t>
    </r>
    <r>
      <rPr>
        <sz val="10"/>
        <color indexed="8"/>
        <rFont val="Arial"/>
        <family val="2"/>
        <charset val="238"/>
      </rPr>
      <t>Upoštevati je potrebno določila Uredbe o preprečevanju in zmanjšanju emisije delcev z gradbišča (Ur. list RS, št. 21/11).</t>
    </r>
  </si>
  <si>
    <t>Kakovost zraka</t>
  </si>
  <si>
    <t xml:space="preserve"> Ni dovoljeno izvajati del, ki lahko povzročijo kalnost vodotoka. </t>
  </si>
  <si>
    <t>Pri pripravi osnovnega terminskega plana je potrebno upoštevati časovne omejitve z vidika varstva prostoživečih živali:</t>
  </si>
  <si>
    <t>Narava</t>
  </si>
  <si>
    <t>Z odpadki, ki vsebujejo azbest, je potrebno ustrezno ravnati, skladno z Uredbo o ravnanju z odpadki, ki vsebujejo azbest.</t>
  </si>
  <si>
    <r>
      <rPr>
        <sz val="7"/>
        <color indexed="8"/>
        <rFont val="Arial"/>
        <family val="2"/>
        <charset val="238"/>
      </rPr>
      <t> </t>
    </r>
    <r>
      <rPr>
        <sz val="10"/>
        <color indexed="8"/>
        <rFont val="Arial"/>
        <family val="2"/>
        <charset val="238"/>
      </rPr>
      <t xml:space="preserve">Nevarne odpadke je potrebno zbirati ločeno in jih predajati pooblaščeni organizaciji za zbiranje ali obdelavo nevarnih odpadkov, kar mora biti ustrezno evidentirano. Začasno skladiščenje nevarnih odpadkov  biti urejeno tako, da je preprečen direktni vnos, izpiranje ali izluževanje nevarnih kemikalij v tla in  vode-skladiščne posode morajo biti zaprte in odporne na skladiščene nevarne odpadke ter ustrezno označene (naziv odpadka, klasifikacijska številka odpadka). </t>
    </r>
  </si>
  <si>
    <r>
      <rPr>
        <sz val="7"/>
        <color indexed="8"/>
        <rFont val="Arial"/>
        <family val="2"/>
        <charset val="238"/>
      </rPr>
      <t xml:space="preserve"> </t>
    </r>
    <r>
      <rPr>
        <sz val="10"/>
        <color indexed="8"/>
        <rFont val="Arial"/>
        <family val="2"/>
        <charset val="238"/>
      </rPr>
      <t>Na gradbišču je potrebno zagotoviti ustrezno ravnanje z odpadki skladno z Uredbo o ravnanju z odpadki, ki nastanejo pri gradbenih delih.</t>
    </r>
  </si>
  <si>
    <t>Ravnanje z odpadki</t>
  </si>
  <si>
    <t>Na vplivnem območju površinskih vodotokov se ne sme uporabljati gradbenih materialov, ki lahko vsebujejo nevarne spojine, kot so organske spojine, toksične kovine in druge sestavina (npr. snovi, ki spremenijo osnovne lastnosti in povečajo obremenitve vode glede na merila kemijskega stanja). Prav tako ne sme priti do razlitja cementnih in apnenih mešanic v vodo.</t>
  </si>
  <si>
    <r>
      <rPr>
        <sz val="7"/>
        <color indexed="8"/>
        <rFont val="Arial"/>
        <family val="2"/>
        <charset val="238"/>
      </rPr>
      <t> </t>
    </r>
    <r>
      <rPr>
        <sz val="10"/>
        <color indexed="8"/>
        <rFont val="Arial"/>
        <family val="2"/>
        <charset val="238"/>
      </rPr>
      <t>Na gradbišču se sme uporabljati le tehnično brezhibna vozila in gradbeno mehanizacijo.</t>
    </r>
  </si>
  <si>
    <t>Te površine morajo biti določene pred začetkom izvedbe.</t>
  </si>
  <si>
    <r>
      <rPr>
        <sz val="7"/>
        <color indexed="8"/>
        <rFont val="Arial"/>
        <family val="2"/>
        <charset val="238"/>
      </rPr>
      <t xml:space="preserve"> </t>
    </r>
    <r>
      <rPr>
        <sz val="10"/>
        <color indexed="8"/>
        <rFont val="Arial"/>
        <family val="2"/>
        <charset val="238"/>
      </rPr>
      <t xml:space="preserve">Za začasne prometne in gradbene površine ter začasne deponije gradbenega materiala naj se rednostno uporabijo obstoječe infrastrukturne in druge manipulativne površine </t>
    </r>
  </si>
  <si>
    <t>Varovanje in zaščita okolja pri gradnji</t>
  </si>
  <si>
    <t>V ceni je potrebno upoštevati notranjo kontrolo (tekoče preiskave)</t>
  </si>
  <si>
    <t>Vsi hladni stiki na obrabni plasti morajo biti obdelani z bitumensko lepilno zmesjo</t>
  </si>
  <si>
    <t xml:space="preserve">Vsi pokrovi jaškov v vozišču vključujejo dobavo z AB obročem. </t>
  </si>
  <si>
    <t>V enotni ceni finega asfalta je potrebno zajeti tudi pobrizg z bitumensko emulzijo (0,5kg/m2) in čiščenje vozišča.</t>
  </si>
  <si>
    <t>Vsi vgrajeni materiali vključujejo tudi dobavo.</t>
  </si>
  <si>
    <t>Vse postavke za izkope zajemajo izkop, nakladanje na kamion in odvoz na deponijo do 20km.</t>
  </si>
  <si>
    <t xml:space="preserve">Vsi odstranjeni materiali vključujejo odvoz na ustrezno deponijo s plačilom prispevka. </t>
  </si>
  <si>
    <t>Opomba:  Vsa rušenja vključujejo odvoz na ustrezno deponijo s plačilom takse</t>
  </si>
  <si>
    <t>V enotnih cenah morajo biti zajeti vsi stroški po Splošnih tehničnih pogojih.</t>
  </si>
  <si>
    <t>normativi in standardi ob upoštevanju zahtev iz varstva pri delu.</t>
  </si>
  <si>
    <t xml:space="preserve">Dela je izvajati po projektni dokumentaciji, v skladu z veljavnimi tehničnimi predpisi , </t>
  </si>
  <si>
    <t>SPLOŠNO:</t>
  </si>
  <si>
    <t xml:space="preserve">                                 KR0065 in KR0067 na G2-101/0232 Ljubelj-Tržič</t>
  </si>
  <si>
    <t xml:space="preserve">     Sanacije in rekonstrukcije šestih nadvozov: KR0054, KR0056, KR0060, KR0062, </t>
  </si>
  <si>
    <t>Nadvoz KR0060</t>
  </si>
  <si>
    <t>kos</t>
  </si>
  <si>
    <t>Projektantski nadzor. Vrednost postavke je že fiksno določena v višini 30.000,00 € in jo ponudnik ne more/ne sme spreminjati. Obračun projektantskega nadzora se bo izvedel po dokazljivih dejanskih stroških na podlagi računa izvajalca projektantskega nadzora.</t>
  </si>
  <si>
    <t>Geološki in geomehanski nadzor. Vrednost postavke je že fiksno določena v višini 10.000,00 € in jo ponudnik ne more/ne sme spreminjati. Obračun  nadzora se bo izvedel po dokazljivih dejanskih stroških na podlagi računa izvajalca geološko in geomehanskega  nadzora.</t>
  </si>
  <si>
    <t>V enotnih cenah morajo biti zajeti vsi stroški izdelave elaboratov promentih zapor</t>
  </si>
  <si>
    <t>Zavarovanje gradbišča v času gradnje  z izbrano zaporo prometa - postavitev in vzdrževanje zapore po potrjenem ceniku koncesionarja. Vrednost postavke je že fiksno določena v višini 80.000 € in jo ponudnik ne more/ne sme spreminjati. Obračun se vrši na podlagi računov koncesionarja  in potrditve s strani nadzora.</t>
  </si>
  <si>
    <t>REKAPITULACIJA KR0056</t>
  </si>
  <si>
    <t>POPIS DEL S PREDRAČUNOM ZA 3.2 NAČRT GRADBENIH KONSTRUKCIJ NADVOZA KR0056</t>
  </si>
  <si>
    <t>POPIS DEL S PREDRAČUNOM ZA 3.9 NAČRT GRADBENIH KONSTRUKCIJ, NAČRT CESTE IN PREDRAČUN IZ ELABORATA O ZAČASNIH PROMETNIH UREDITVAH KR0056</t>
  </si>
  <si>
    <t>POPIS DEL S PREDRAČUNOM ZA 4.5 OZEMLJITVE IN IZENAČITVE POTENCIALOV NADVOZA KR0056</t>
  </si>
  <si>
    <t>Maribor, april 2018, dopolnjeno po reviziji februar 2021</t>
  </si>
  <si>
    <t>Projekt:558LT56 G2-101/0232 MP Ljubelj-Tržič                   Sanacija nadvozov                                    od km 4,015 do km 10,300                      Nadvoz  KR0056</t>
  </si>
  <si>
    <t>1   Nadvoz KR0056</t>
  </si>
  <si>
    <t>SKUPAJ:</t>
  </si>
  <si>
    <t>1. Ozemljitve in izenačitve potencialov  na nadvozu KR0056</t>
  </si>
  <si>
    <t>A</t>
  </si>
  <si>
    <t>B</t>
  </si>
  <si>
    <t>C</t>
  </si>
  <si>
    <t>D</t>
  </si>
  <si>
    <t>E</t>
  </si>
  <si>
    <t>F</t>
  </si>
  <si>
    <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</si>
</sst>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0.00\ &quot;€&quot;;\-#,##0.00\ &quot;€&quot;"/>
    <numFmt numFmtId="164" formatCode="0;\-0;;@"/>
    <numFmt numFmtId="165" formatCode="#,##0.00_ ;\-#,##0.00;;@"/>
    <numFmt numFmtId="166" formatCode="#,##0.00_ ;\-#,##0.00\ "/>
    <numFmt numFmtId="167" formatCode="#,##0.00\ [$EUR]"/>
    <numFmt numFmtId="168" formatCode="#,##0.00\ &quot;€&quot;"/>
    <numFmt numFmtId="169" formatCode="0.0000"/>
    <numFmt numFmtId="170" formatCode="#,##0.00\ [$EUR];\-#,##0.00\ [$EUR]"/>
  </numFmts>
  <fonts count="84" x14ac:knownFonts="1">
    <font>
      <sz val="10"/>
      <name val="Arial"/>
      <charset val="238"/>
    </font>
    <font>
      <sz val="10"/>
      <name val="Arial CE"/>
      <family val="2"/>
      <charset val="238"/>
    </font>
    <font>
      <b/>
      <sz val="11"/>
      <name val="Arial CE"/>
      <family val="2"/>
      <charset val="238"/>
    </font>
    <font>
      <b/>
      <sz val="10"/>
      <name val="Arial CE"/>
      <family val="2"/>
      <charset val="238"/>
    </font>
    <font>
      <b/>
      <i/>
      <sz val="11"/>
      <name val="Arial CE"/>
      <family val="2"/>
      <charset val="238"/>
    </font>
    <font>
      <sz val="9"/>
      <name val="Arial CE"/>
      <family val="2"/>
      <charset val="238"/>
    </font>
    <font>
      <b/>
      <sz val="9"/>
      <name val="Arial CE"/>
      <family val="2"/>
      <charset val="238"/>
    </font>
    <font>
      <sz val="9"/>
      <color indexed="56"/>
      <name val="Arial CE"/>
      <family val="2"/>
      <charset val="238"/>
    </font>
    <font>
      <b/>
      <sz val="9"/>
      <color indexed="10"/>
      <name val="Arial CE"/>
      <family val="2"/>
      <charset val="238"/>
    </font>
    <font>
      <sz val="9"/>
      <name val="Arial"/>
      <family val="2"/>
      <charset val="238"/>
    </font>
    <font>
      <sz val="10"/>
      <name val="Arial"/>
      <family val="2"/>
      <charset val="238"/>
    </font>
    <font>
      <b/>
      <sz val="12"/>
      <name val="Arial CE"/>
      <family val="2"/>
      <charset val="238"/>
    </font>
    <font>
      <sz val="11"/>
      <name val="Arial CE"/>
      <family val="2"/>
      <charset val="238"/>
    </font>
    <font>
      <sz val="12"/>
      <name val="Arial CE"/>
      <family val="2"/>
      <charset val="238"/>
    </font>
    <font>
      <sz val="10"/>
      <name val="Arial CE"/>
      <charset val="238"/>
    </font>
    <font>
      <b/>
      <sz val="10"/>
      <color rgb="FFFFC000"/>
      <name val="Arial CE"/>
      <family val="2"/>
      <charset val="238"/>
    </font>
    <font>
      <b/>
      <sz val="10"/>
      <color rgb="FFFF0000"/>
      <name val="Arial CE"/>
      <family val="2"/>
      <charset val="238"/>
    </font>
    <font>
      <sz val="10"/>
      <name val="Verdana"/>
      <family val="2"/>
      <charset val="238"/>
    </font>
    <font>
      <b/>
      <sz val="9"/>
      <name val="Arial CE"/>
      <charset val="238"/>
    </font>
    <font>
      <b/>
      <sz val="12"/>
      <name val="Arial CE"/>
      <charset val="238"/>
    </font>
    <font>
      <b/>
      <sz val="9"/>
      <color theme="1" tint="4.9989318521683403E-2"/>
      <name val="Arial CE"/>
      <family val="2"/>
      <charset val="238"/>
    </font>
    <font>
      <b/>
      <sz val="8"/>
      <color theme="1" tint="4.9989318521683403E-2"/>
      <name val="Arial CE"/>
      <family val="2"/>
      <charset val="238"/>
    </font>
    <font>
      <sz val="9"/>
      <color theme="1" tint="4.9989318521683403E-2"/>
      <name val="Arial CE"/>
      <family val="2"/>
      <charset val="238"/>
    </font>
    <font>
      <sz val="10"/>
      <color theme="1" tint="4.9989318521683403E-2"/>
      <name val="Arial CE"/>
      <family val="2"/>
      <charset val="238"/>
    </font>
    <font>
      <sz val="10"/>
      <color theme="1" tint="4.9989318521683403E-2"/>
      <name val="Arial CE"/>
      <charset val="238"/>
    </font>
    <font>
      <vertAlign val="superscript"/>
      <sz val="10"/>
      <color theme="1" tint="4.9989318521683403E-2"/>
      <name val="Arial CE"/>
      <family val="2"/>
      <charset val="238"/>
    </font>
    <font>
      <sz val="10"/>
      <color theme="1" tint="4.9989318521683403E-2"/>
      <name val="Calibri"/>
      <family val="2"/>
      <charset val="238"/>
      <scheme val="minor"/>
    </font>
    <font>
      <vertAlign val="superscript"/>
      <sz val="10"/>
      <color theme="1" tint="4.9989318521683403E-2"/>
      <name val="Calibri"/>
      <family val="2"/>
      <charset val="238"/>
      <scheme val="minor"/>
    </font>
    <font>
      <sz val="10"/>
      <color theme="1" tint="4.9989318521683403E-2"/>
      <name val="Calibri"/>
      <family val="2"/>
      <charset val="238"/>
    </font>
    <font>
      <sz val="10"/>
      <color theme="1" tint="4.9989318521683403E-2"/>
      <name val="Arial"/>
      <family val="2"/>
      <charset val="238"/>
    </font>
    <font>
      <vertAlign val="superscript"/>
      <sz val="10"/>
      <color theme="1" tint="4.9989318521683403E-2"/>
      <name val="Arial CE"/>
      <charset val="238"/>
    </font>
    <font>
      <b/>
      <sz val="10"/>
      <color theme="1" tint="4.9989318521683403E-2"/>
      <name val="Arial CE"/>
      <family val="2"/>
      <charset val="238"/>
    </font>
    <font>
      <sz val="12"/>
      <color theme="1" tint="4.9989318521683403E-2"/>
      <name val="Arial CE"/>
      <family val="2"/>
      <charset val="238"/>
    </font>
    <font>
      <b/>
      <sz val="12"/>
      <color theme="1" tint="4.9989318521683403E-2"/>
      <name val="Arial CE"/>
      <family val="2"/>
      <charset val="238"/>
    </font>
    <font>
      <sz val="12"/>
      <name val="Arial"/>
      <family val="2"/>
      <charset val="238"/>
    </font>
    <font>
      <b/>
      <sz val="10"/>
      <name val="Arial"/>
      <family val="2"/>
      <charset val="238"/>
    </font>
    <font>
      <b/>
      <sz val="12"/>
      <color theme="1" tint="4.9989318521683403E-2"/>
      <name val="Arial CE"/>
      <charset val="238"/>
    </font>
    <font>
      <b/>
      <sz val="11"/>
      <color theme="1" tint="4.9989318521683403E-2"/>
      <name val="Arial CE"/>
      <family val="2"/>
      <charset val="238"/>
    </font>
    <font>
      <sz val="10"/>
      <color theme="1"/>
      <name val="Arial"/>
      <family val="2"/>
      <charset val="238"/>
    </font>
    <font>
      <sz val="9"/>
      <name val="Arial CE"/>
      <charset val="238"/>
    </font>
    <font>
      <b/>
      <sz val="8"/>
      <name val="Arial CE"/>
      <family val="2"/>
      <charset val="238"/>
    </font>
    <font>
      <b/>
      <sz val="8"/>
      <color rgb="FFFFC000"/>
      <name val="Arial CE"/>
      <family val="2"/>
      <charset val="238"/>
    </font>
    <font>
      <b/>
      <sz val="9"/>
      <color rgb="FFFFC000"/>
      <name val="Arial CE"/>
      <family val="2"/>
      <charset val="238"/>
    </font>
    <font>
      <vertAlign val="superscript"/>
      <sz val="10"/>
      <name val="Arial CE"/>
      <family val="2"/>
      <charset val="238"/>
    </font>
    <font>
      <sz val="10"/>
      <name val="Calibri"/>
      <family val="2"/>
      <charset val="238"/>
      <scheme val="minor"/>
    </font>
    <font>
      <vertAlign val="superscript"/>
      <sz val="10"/>
      <name val="Calibri"/>
      <family val="2"/>
      <charset val="238"/>
      <scheme val="minor"/>
    </font>
    <font>
      <sz val="10"/>
      <name val="Calibri"/>
      <family val="2"/>
      <charset val="238"/>
    </font>
    <font>
      <b/>
      <sz val="9"/>
      <color rgb="FFFF0000"/>
      <name val="Arial CE"/>
      <family val="2"/>
      <charset val="238"/>
    </font>
    <font>
      <sz val="9"/>
      <color rgb="FFFF0000"/>
      <name val="Arial CE"/>
      <family val="2"/>
      <charset val="238"/>
    </font>
    <font>
      <vertAlign val="superscript"/>
      <sz val="10"/>
      <name val="Arial CE"/>
      <charset val="238"/>
    </font>
    <font>
      <b/>
      <sz val="14"/>
      <name val="Arial"/>
      <family val="2"/>
      <charset val="238"/>
    </font>
    <font>
      <sz val="12"/>
      <name val="Arial"/>
      <family val="2"/>
      <charset val="238"/>
    </font>
    <font>
      <vertAlign val="superscript"/>
      <sz val="9"/>
      <name val="Arial CE"/>
      <family val="2"/>
      <charset val="238"/>
    </font>
    <font>
      <sz val="9"/>
      <name val="Calibri"/>
      <family val="2"/>
      <charset val="238"/>
    </font>
    <font>
      <b/>
      <i/>
      <sz val="11"/>
      <name val="Arial"/>
      <family val="2"/>
      <charset val="238"/>
    </font>
    <font>
      <b/>
      <sz val="9"/>
      <name val="Arial"/>
      <family val="2"/>
      <charset val="238"/>
    </font>
    <font>
      <b/>
      <sz val="8"/>
      <name val="Arial"/>
      <family val="2"/>
      <charset val="238"/>
    </font>
    <font>
      <b/>
      <sz val="8"/>
      <color rgb="FFFFC000"/>
      <name val="Arial"/>
      <family val="2"/>
      <charset val="238"/>
    </font>
    <font>
      <b/>
      <sz val="9"/>
      <color rgb="FFFFC000"/>
      <name val="Arial"/>
      <family val="2"/>
      <charset val="238"/>
    </font>
    <font>
      <b/>
      <sz val="9"/>
      <color rgb="FFFF0000"/>
      <name val="Arial"/>
      <family val="2"/>
      <charset val="238"/>
    </font>
    <font>
      <sz val="9"/>
      <color rgb="FFFF0000"/>
      <name val="Arial"/>
      <family val="2"/>
      <charset val="238"/>
    </font>
    <font>
      <vertAlign val="superscript"/>
      <sz val="9"/>
      <name val="Arial"/>
      <family val="2"/>
      <charset val="238"/>
    </font>
    <font>
      <vertAlign val="superscript"/>
      <sz val="10"/>
      <name val="Arial"/>
      <family val="2"/>
      <charset val="238"/>
    </font>
    <font>
      <b/>
      <sz val="12"/>
      <name val="Arial"/>
      <family val="2"/>
      <charset val="238"/>
    </font>
    <font>
      <b/>
      <sz val="9"/>
      <color theme="1" tint="4.9989318521683403E-2"/>
      <name val="Arial CE"/>
      <charset val="238"/>
    </font>
    <font>
      <b/>
      <sz val="11"/>
      <color theme="1" tint="4.9989318521683403E-2"/>
      <name val="Arial CE"/>
      <charset val="238"/>
    </font>
    <font>
      <b/>
      <sz val="14"/>
      <color theme="1" tint="4.9989318521683403E-2"/>
      <name val="Arial CE"/>
      <charset val="238"/>
    </font>
    <font>
      <b/>
      <sz val="8"/>
      <color theme="1" tint="4.9989318521683403E-2"/>
      <name val="Arial CE"/>
      <charset val="238"/>
    </font>
    <font>
      <b/>
      <sz val="10"/>
      <color theme="1" tint="4.9989318521683403E-2"/>
      <name val="Arial"/>
      <family val="2"/>
      <charset val="238"/>
    </font>
    <font>
      <b/>
      <sz val="10"/>
      <name val="Verdana"/>
      <family val="2"/>
      <charset val="238"/>
    </font>
    <font>
      <sz val="13"/>
      <name val="Arial CE"/>
      <family val="2"/>
      <charset val="238"/>
    </font>
    <font>
      <b/>
      <i/>
      <sz val="12"/>
      <name val="Arial"/>
      <family val="2"/>
      <charset val="238"/>
    </font>
    <font>
      <u/>
      <sz val="10"/>
      <color theme="10"/>
      <name val="Arial"/>
      <family val="2"/>
      <charset val="238"/>
    </font>
    <font>
      <sz val="11"/>
      <color theme="1"/>
      <name val="Arial"/>
      <family val="2"/>
      <charset val="238"/>
    </font>
    <font>
      <sz val="10"/>
      <color theme="1"/>
      <name val="GreekC"/>
      <charset val="238"/>
    </font>
    <font>
      <sz val="7"/>
      <color indexed="8"/>
      <name val="Times New Roman"/>
      <family val="1"/>
      <charset val="238"/>
    </font>
    <font>
      <sz val="10"/>
      <color indexed="8"/>
      <name val="Arial"/>
      <family val="2"/>
      <charset val="238"/>
    </font>
    <font>
      <sz val="10"/>
      <color indexed="8"/>
      <name val="GreekC"/>
      <charset val="238"/>
    </font>
    <font>
      <b/>
      <sz val="10"/>
      <color theme="1"/>
      <name val="Arial"/>
      <family val="2"/>
      <charset val="238"/>
    </font>
    <font>
      <b/>
      <sz val="10"/>
      <color rgb="FF000000"/>
      <name val="Arial"/>
      <family val="2"/>
      <charset val="238"/>
    </font>
    <font>
      <sz val="7"/>
      <color indexed="8"/>
      <name val="Arial"/>
      <family val="2"/>
      <charset val="238"/>
    </font>
    <font>
      <sz val="11"/>
      <color theme="1"/>
      <name val="Arial"/>
      <family val="2"/>
      <charset val="238"/>
    </font>
    <font>
      <sz val="10"/>
      <color rgb="FF000000"/>
      <name val="Arial"/>
      <family val="2"/>
      <charset val="238"/>
    </font>
    <font>
      <b/>
      <u/>
      <sz val="10"/>
      <color theme="1"/>
      <name val="Arial"/>
      <family val="2"/>
      <charset val="238"/>
    </font>
  </fonts>
  <fills count="9">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C000"/>
        <bgColor indexed="64"/>
      </patternFill>
    </fill>
    <fill>
      <patternFill patternType="solid">
        <fgColor indexed="43"/>
        <bgColor indexed="64"/>
      </patternFill>
    </fill>
    <fill>
      <patternFill patternType="solid">
        <fgColor rgb="FFB9DA12"/>
        <bgColor indexed="64"/>
      </patternFill>
    </fill>
    <fill>
      <patternFill patternType="solid">
        <fgColor rgb="FFE6B8B7"/>
        <bgColor indexed="64"/>
      </patternFill>
    </fill>
  </fills>
  <borders count="91">
    <border>
      <left/>
      <right/>
      <top/>
      <bottom/>
      <diagonal/>
    </border>
    <border>
      <left style="medium">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style="medium">
        <color indexed="64"/>
      </left>
      <right style="thin">
        <color indexed="64"/>
      </right>
      <top style="medium">
        <color indexed="64"/>
      </top>
      <bottom/>
      <diagonal/>
    </border>
    <border>
      <left style="hair">
        <color indexed="64"/>
      </left>
      <right style="hair">
        <color indexed="64"/>
      </right>
      <top/>
      <bottom style="double">
        <color indexed="64"/>
      </bottom>
      <diagonal/>
    </border>
    <border>
      <left style="medium">
        <color indexed="64"/>
      </left>
      <right style="hair">
        <color indexed="64"/>
      </right>
      <top style="hair">
        <color indexed="64"/>
      </top>
      <bottom/>
      <diagonal/>
    </border>
    <border>
      <left style="hair">
        <color indexed="64"/>
      </left>
      <right style="medium">
        <color indexed="64"/>
      </right>
      <top/>
      <bottom style="double">
        <color indexed="64"/>
      </bottom>
      <diagonal/>
    </border>
    <border>
      <left style="hair">
        <color indexed="64"/>
      </left>
      <right style="medium">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top style="thin">
        <color indexed="64"/>
      </top>
      <bottom/>
      <diagonal/>
    </border>
    <border>
      <left/>
      <right/>
      <top/>
      <bottom style="thin">
        <color indexed="64"/>
      </bottom>
      <diagonal/>
    </border>
    <border>
      <left/>
      <right style="hair">
        <color indexed="64"/>
      </right>
      <top style="medium">
        <color indexed="64"/>
      </top>
      <bottom style="medium">
        <color indexed="64"/>
      </bottom>
      <diagonal/>
    </border>
    <border>
      <left/>
      <right style="hair">
        <color indexed="64"/>
      </right>
      <top/>
      <bottom style="hair">
        <color indexed="64"/>
      </bottom>
      <diagonal/>
    </border>
    <border>
      <left/>
      <right style="medium">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style="hair">
        <color indexed="64"/>
      </top>
      <bottom style="medium">
        <color indexed="64"/>
      </bottom>
      <diagonal/>
    </border>
    <border>
      <left/>
      <right style="hair">
        <color indexed="64"/>
      </right>
      <top style="medium">
        <color indexed="64"/>
      </top>
      <bottom style="hair">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style="hair">
        <color indexed="64"/>
      </right>
      <top/>
      <bottom/>
      <diagonal/>
    </border>
    <border>
      <left style="medium">
        <color indexed="64"/>
      </left>
      <right style="hair">
        <color indexed="64"/>
      </right>
      <top style="thin">
        <color indexed="64"/>
      </top>
      <bottom style="double">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style="medium">
        <color indexed="64"/>
      </left>
      <right style="hair">
        <color indexed="64"/>
      </right>
      <top/>
      <bottom style="double">
        <color indexed="64"/>
      </bottom>
      <diagonal/>
    </border>
    <border>
      <left style="hair">
        <color indexed="64"/>
      </left>
      <right/>
      <top/>
      <bottom style="double">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s>
  <cellStyleXfs count="5">
    <xf numFmtId="0" fontId="0" fillId="0" borderId="0"/>
    <xf numFmtId="0" fontId="10" fillId="0" borderId="0"/>
    <xf numFmtId="0" fontId="14" fillId="0" borderId="0"/>
    <xf numFmtId="0" fontId="72" fillId="0" borderId="0" applyNumberFormat="0" applyFill="0" applyBorder="0" applyAlignment="0" applyProtection="0"/>
    <xf numFmtId="0" fontId="73" fillId="0" borderId="0"/>
  </cellStyleXfs>
  <cellXfs count="1012">
    <xf numFmtId="0" fontId="0" fillId="0" borderId="0" xfId="0"/>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15" fillId="0" borderId="0" xfId="0" applyFont="1" applyBorder="1" applyAlignment="1">
      <alignment horizontal="center" vertical="center"/>
    </xf>
    <xf numFmtId="0" fontId="3" fillId="0" borderId="2" xfId="0" applyFont="1" applyBorder="1" applyAlignment="1">
      <alignment horizontal="center" vertical="center"/>
    </xf>
    <xf numFmtId="0" fontId="16" fillId="0" borderId="0" xfId="0" applyFont="1" applyBorder="1" applyAlignment="1">
      <alignment horizontal="center" vertical="center"/>
    </xf>
    <xf numFmtId="49" fontId="4" fillId="0" borderId="0" xfId="0" applyNumberFormat="1" applyFont="1" applyBorder="1" applyAlignment="1">
      <alignment horizontal="lef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center"/>
    </xf>
    <xf numFmtId="165" fontId="5" fillId="0" borderId="3" xfId="0" applyNumberFormat="1" applyFont="1" applyFill="1" applyBorder="1" applyAlignment="1" applyProtection="1">
      <alignment horizontal="right" vertical="center"/>
    </xf>
    <xf numFmtId="165" fontId="12" fillId="0" borderId="13" xfId="0" applyNumberFormat="1" applyFont="1" applyBorder="1" applyAlignment="1" applyProtection="1">
      <alignment horizontal="right" vertical="center"/>
    </xf>
    <xf numFmtId="165" fontId="2" fillId="0" borderId="0" xfId="0" applyNumberFormat="1" applyFont="1" applyBorder="1" applyAlignment="1" applyProtection="1">
      <alignment horizontal="right" vertical="center"/>
    </xf>
    <xf numFmtId="165" fontId="3" fillId="0" borderId="0" xfId="0" applyNumberFormat="1" applyFont="1" applyBorder="1" applyAlignment="1" applyProtection="1">
      <alignment horizontal="right" vertical="center"/>
    </xf>
    <xf numFmtId="164" fontId="7" fillId="0" borderId="0" xfId="0" applyNumberFormat="1" applyFont="1" applyBorder="1" applyAlignment="1" applyProtection="1">
      <alignment horizontal="right" vertical="center"/>
    </xf>
    <xf numFmtId="164" fontId="5" fillId="0" borderId="0" xfId="0" applyNumberFormat="1" applyFont="1" applyBorder="1" applyAlignment="1" applyProtection="1">
      <alignment horizontal="right" vertical="center"/>
    </xf>
    <xf numFmtId="164" fontId="5" fillId="0" borderId="0" xfId="0" applyNumberFormat="1" applyFont="1" applyFill="1" applyBorder="1" applyAlignment="1" applyProtection="1">
      <alignment horizontal="right" vertical="center"/>
    </xf>
    <xf numFmtId="164" fontId="2" fillId="0" borderId="0" xfId="0" applyNumberFormat="1" applyFont="1" applyBorder="1" applyAlignment="1" applyProtection="1">
      <alignment horizontal="right" vertical="center"/>
    </xf>
    <xf numFmtId="164" fontId="1" fillId="0" borderId="0" xfId="0" applyNumberFormat="1" applyFont="1" applyBorder="1" applyAlignment="1" applyProtection="1">
      <alignment horizontal="right" vertical="center"/>
    </xf>
    <xf numFmtId="0" fontId="2" fillId="0" borderId="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49" fontId="5" fillId="0" borderId="8" xfId="0" applyNumberFormat="1" applyFont="1" applyBorder="1" applyAlignment="1" applyProtection="1">
      <alignment horizontal="left" vertical="center"/>
      <protection locked="0"/>
    </xf>
    <xf numFmtId="49" fontId="5" fillId="0" borderId="1" xfId="0" applyNumberFormat="1" applyFont="1" applyBorder="1" applyAlignment="1" applyProtection="1">
      <alignment horizontal="left" vertical="center"/>
      <protection locked="0"/>
    </xf>
    <xf numFmtId="49" fontId="9" fillId="0" borderId="11" xfId="0" applyNumberFormat="1" applyFont="1" applyBorder="1" applyAlignment="1" applyProtection="1">
      <alignment horizontal="left" vertical="center"/>
      <protection locked="0"/>
    </xf>
    <xf numFmtId="0" fontId="0" fillId="0" borderId="12" xfId="0" applyBorder="1" applyProtection="1">
      <protection locked="0"/>
    </xf>
    <xf numFmtId="49" fontId="8" fillId="0" borderId="0" xfId="0" applyNumberFormat="1" applyFont="1" applyBorder="1" applyAlignment="1" applyProtection="1">
      <alignment horizontal="left" vertical="center"/>
      <protection locked="0"/>
    </xf>
    <xf numFmtId="0" fontId="7" fillId="0" borderId="0" xfId="0" applyFont="1" applyFill="1" applyBorder="1" applyAlignment="1" applyProtection="1">
      <alignment horizontal="left" vertical="center" wrapText="1"/>
      <protection locked="0"/>
    </xf>
    <xf numFmtId="49" fontId="5" fillId="0" borderId="0" xfId="0" applyNumberFormat="1" applyFont="1" applyBorder="1" applyAlignment="1" applyProtection="1">
      <alignment horizontal="left" vertical="center"/>
      <protection locked="0"/>
    </xf>
    <xf numFmtId="0" fontId="5" fillId="0" borderId="0" xfId="0" applyFont="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1" fillId="0" borderId="0" xfId="0" applyFont="1" applyBorder="1" applyAlignment="1" applyProtection="1">
      <alignment horizontal="center" vertical="center"/>
      <protection locked="0"/>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49" fontId="5" fillId="0" borderId="10" xfId="0" applyNumberFormat="1" applyFont="1" applyBorder="1" applyAlignment="1" applyProtection="1">
      <alignment horizontal="left" vertical="center"/>
      <protection locked="0"/>
    </xf>
    <xf numFmtId="164" fontId="6" fillId="0" borderId="16" xfId="0" applyNumberFormat="1" applyFont="1" applyBorder="1" applyAlignment="1" applyProtection="1">
      <alignment horizontal="right" vertical="center"/>
    </xf>
    <xf numFmtId="49" fontId="5" fillId="0" borderId="9" xfId="0" applyNumberFormat="1" applyFont="1" applyBorder="1" applyAlignment="1" applyProtection="1">
      <alignment horizontal="left" vertical="center" wrapText="1"/>
      <protection locked="0"/>
    </xf>
    <xf numFmtId="49" fontId="5" fillId="0" borderId="8" xfId="0" applyNumberFormat="1" applyFont="1" applyBorder="1" applyAlignment="1" applyProtection="1">
      <alignment horizontal="left" vertical="center" wrapText="1"/>
      <protection locked="0"/>
    </xf>
    <xf numFmtId="0" fontId="13" fillId="0" borderId="2"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7" fillId="0" borderId="4" xfId="0" applyFont="1" applyBorder="1" applyAlignment="1">
      <alignment horizontal="left" vertical="top" wrapText="1"/>
    </xf>
    <xf numFmtId="0" fontId="17" fillId="0" borderId="2" xfId="0" applyFont="1" applyBorder="1" applyAlignment="1">
      <alignment horizontal="left" vertical="top" wrapText="1"/>
    </xf>
    <xf numFmtId="49" fontId="6" fillId="0" borderId="14" xfId="0" applyNumberFormat="1" applyFont="1" applyBorder="1" applyAlignment="1" applyProtection="1">
      <alignment horizontal="center" vertical="center" wrapText="1"/>
      <protection locked="0"/>
    </xf>
    <xf numFmtId="0" fontId="17" fillId="0" borderId="6" xfId="0" applyFont="1" applyBorder="1" applyAlignment="1">
      <alignment horizontal="left" vertical="top" wrapText="1"/>
    </xf>
    <xf numFmtId="0" fontId="20" fillId="0" borderId="22" xfId="0" applyFont="1" applyBorder="1" applyAlignment="1" applyProtection="1">
      <alignment horizontal="center" vertical="center" wrapText="1"/>
      <protection locked="0"/>
    </xf>
    <xf numFmtId="4" fontId="20" fillId="0" borderId="22" xfId="0" applyNumberFormat="1" applyFont="1" applyBorder="1" applyAlignment="1" applyProtection="1">
      <alignment horizontal="center" vertical="center" wrapText="1"/>
      <protection locked="0"/>
    </xf>
    <xf numFmtId="0" fontId="20" fillId="0" borderId="22" xfId="0" applyFont="1" applyBorder="1" applyAlignment="1" applyProtection="1">
      <alignment horizontal="center" vertical="center"/>
      <protection locked="0"/>
    </xf>
    <xf numFmtId="164" fontId="20" fillId="0" borderId="22" xfId="0" applyNumberFormat="1" applyFont="1" applyBorder="1" applyAlignment="1" applyProtection="1">
      <alignment horizontal="right" vertical="center"/>
    </xf>
    <xf numFmtId="0" fontId="21" fillId="0" borderId="17" xfId="0" applyFont="1" applyFill="1" applyBorder="1" applyAlignment="1">
      <alignment horizontal="left" vertical="center" wrapText="1"/>
    </xf>
    <xf numFmtId="4" fontId="22" fillId="0" borderId="17" xfId="0" applyNumberFormat="1" applyFont="1" applyFill="1" applyBorder="1" applyAlignment="1">
      <alignment horizontal="center" vertical="center"/>
    </xf>
    <xf numFmtId="0" fontId="22" fillId="0" borderId="17" xfId="0" applyFont="1" applyFill="1" applyBorder="1" applyAlignment="1">
      <alignment horizontal="center" vertical="center"/>
    </xf>
    <xf numFmtId="4" fontId="23" fillId="0" borderId="17" xfId="0" applyNumberFormat="1" applyFont="1" applyBorder="1" applyAlignment="1">
      <alignment horizontal="center" vertical="center" wrapText="1"/>
    </xf>
    <xf numFmtId="165" fontId="22" fillId="0" borderId="18" xfId="0" applyNumberFormat="1" applyFont="1" applyFill="1" applyBorder="1" applyAlignment="1" applyProtection="1">
      <alignment horizontal="right" vertical="center"/>
    </xf>
    <xf numFmtId="0" fontId="24" fillId="0" borderId="23" xfId="2" applyFont="1" applyBorder="1" applyAlignment="1">
      <alignment horizontal="justify" vertical="top" wrapText="1"/>
    </xf>
    <xf numFmtId="4" fontId="22" fillId="0" borderId="23" xfId="0" applyNumberFormat="1" applyFont="1" applyFill="1" applyBorder="1" applyAlignment="1">
      <alignment horizontal="center" vertical="center"/>
    </xf>
    <xf numFmtId="0" fontId="22" fillId="0" borderId="23" xfId="0" applyFont="1" applyFill="1" applyBorder="1" applyAlignment="1">
      <alignment horizontal="center" vertical="center"/>
    </xf>
    <xf numFmtId="4" fontId="23" fillId="0" borderId="23" xfId="0" applyNumberFormat="1" applyFont="1" applyBorder="1" applyAlignment="1">
      <alignment horizontal="center" vertical="center" wrapText="1"/>
    </xf>
    <xf numFmtId="165" fontId="22" fillId="0" borderId="24" xfId="0" applyNumberFormat="1" applyFont="1" applyFill="1" applyBorder="1" applyAlignment="1" applyProtection="1">
      <alignment horizontal="right" vertical="center"/>
    </xf>
    <xf numFmtId="0" fontId="20" fillId="0" borderId="25" xfId="0" applyFont="1" applyFill="1" applyBorder="1" applyAlignment="1" applyProtection="1">
      <alignment horizontal="left" vertical="center" wrapText="1"/>
      <protection locked="0"/>
    </xf>
    <xf numFmtId="4" fontId="20" fillId="0" borderId="25" xfId="0" applyNumberFormat="1" applyFont="1" applyFill="1" applyBorder="1" applyAlignment="1" applyProtection="1">
      <alignment horizontal="center" vertical="center"/>
      <protection locked="0"/>
    </xf>
    <xf numFmtId="0" fontId="20" fillId="0" borderId="25" xfId="0" applyFont="1" applyFill="1" applyBorder="1" applyAlignment="1" applyProtection="1">
      <alignment horizontal="center" vertical="center"/>
      <protection locked="0"/>
    </xf>
    <xf numFmtId="164" fontId="20" fillId="0" borderId="26" xfId="0" applyNumberFormat="1" applyFont="1" applyBorder="1" applyAlignment="1" applyProtection="1">
      <alignment horizontal="right" vertical="center"/>
    </xf>
    <xf numFmtId="0" fontId="21" fillId="0" borderId="4" xfId="0" applyFont="1" applyFill="1" applyBorder="1" applyAlignment="1" applyProtection="1">
      <alignment horizontal="left" vertical="center" wrapText="1"/>
      <protection locked="0"/>
    </xf>
    <xf numFmtId="4" fontId="20" fillId="0" borderId="4" xfId="0" applyNumberFormat="1" applyFont="1" applyFill="1" applyBorder="1" applyAlignment="1" applyProtection="1">
      <alignment horizontal="center" vertical="center"/>
      <protection locked="0"/>
    </xf>
    <xf numFmtId="0" fontId="20" fillId="0" borderId="4" xfId="0" applyFont="1" applyFill="1" applyBorder="1" applyAlignment="1" applyProtection="1">
      <alignment horizontal="center" vertical="center"/>
      <protection locked="0"/>
    </xf>
    <xf numFmtId="164" fontId="20" fillId="0" borderId="5" xfId="0" applyNumberFormat="1" applyFont="1" applyBorder="1" applyAlignment="1" applyProtection="1">
      <alignment horizontal="right" vertical="center"/>
    </xf>
    <xf numFmtId="0" fontId="23" fillId="0" borderId="17" xfId="2" applyFont="1" applyBorder="1" applyAlignment="1" applyProtection="1">
      <alignment horizontal="justify" vertical="top" wrapText="1"/>
      <protection locked="0"/>
    </xf>
    <xf numFmtId="4" fontId="23" fillId="0" borderId="17" xfId="0" applyNumberFormat="1" applyFont="1" applyFill="1" applyBorder="1" applyAlignment="1" applyProtection="1">
      <alignment horizontal="center" vertical="center"/>
      <protection locked="0"/>
    </xf>
    <xf numFmtId="0" fontId="23" fillId="0" borderId="17" xfId="0" applyFont="1" applyFill="1" applyBorder="1" applyAlignment="1" applyProtection="1">
      <alignment horizontal="center" vertical="center"/>
      <protection locked="0"/>
    </xf>
    <xf numFmtId="4" fontId="23" fillId="0" borderId="17" xfId="0" applyNumberFormat="1" applyFont="1" applyBorder="1" applyAlignment="1" applyProtection="1">
      <alignment horizontal="center" vertical="center" wrapText="1"/>
      <protection locked="0"/>
    </xf>
    <xf numFmtId="0" fontId="23" fillId="0" borderId="2" xfId="2" applyFont="1" applyBorder="1" applyAlignment="1" applyProtection="1">
      <alignment horizontal="justify" vertical="top" wrapText="1"/>
      <protection locked="0"/>
    </xf>
    <xf numFmtId="4" fontId="23" fillId="0" borderId="2" xfId="0" applyNumberFormat="1" applyFont="1" applyFill="1" applyBorder="1" applyAlignment="1" applyProtection="1">
      <alignment horizontal="center" vertical="center"/>
      <protection locked="0"/>
    </xf>
    <xf numFmtId="0" fontId="23" fillId="0" borderId="2" xfId="0" applyFont="1" applyFill="1" applyBorder="1" applyAlignment="1" applyProtection="1">
      <alignment horizontal="center" vertical="center"/>
      <protection locked="0"/>
    </xf>
    <xf numFmtId="4" fontId="23" fillId="0" borderId="2" xfId="0" applyNumberFormat="1" applyFont="1" applyBorder="1" applyAlignment="1" applyProtection="1">
      <alignment horizontal="center" vertical="center" wrapText="1"/>
      <protection locked="0"/>
    </xf>
    <xf numFmtId="0" fontId="23" fillId="0" borderId="23" xfId="2" applyFont="1" applyBorder="1" applyAlignment="1" applyProtection="1">
      <alignment horizontal="justify" vertical="top" wrapText="1"/>
      <protection locked="0"/>
    </xf>
    <xf numFmtId="4" fontId="23" fillId="0" borderId="23" xfId="0" applyNumberFormat="1" applyFont="1" applyFill="1" applyBorder="1" applyAlignment="1" applyProtection="1">
      <alignment horizontal="center" vertical="center"/>
      <protection locked="0"/>
    </xf>
    <xf numFmtId="0" fontId="23" fillId="0" borderId="23" xfId="0" applyFont="1" applyFill="1" applyBorder="1" applyAlignment="1" applyProtection="1">
      <alignment horizontal="center" vertical="center"/>
      <protection locked="0"/>
    </xf>
    <xf numFmtId="4" fontId="23" fillId="0" borderId="23" xfId="0" applyNumberFormat="1" applyFont="1" applyBorder="1" applyAlignment="1" applyProtection="1">
      <alignment horizontal="center" vertical="center" wrapText="1"/>
      <protection locked="0"/>
    </xf>
    <xf numFmtId="0" fontId="21" fillId="0" borderId="25" xfId="0" applyFont="1" applyFill="1" applyBorder="1" applyAlignment="1" applyProtection="1">
      <alignment horizontal="left" vertical="center" wrapText="1"/>
      <protection locked="0"/>
    </xf>
    <xf numFmtId="0" fontId="21" fillId="0" borderId="17" xfId="0" applyFont="1" applyFill="1" applyBorder="1" applyAlignment="1" applyProtection="1">
      <alignment horizontal="left" vertical="center" wrapText="1"/>
      <protection locked="0"/>
    </xf>
    <xf numFmtId="4" fontId="20" fillId="0" borderId="17" xfId="0" applyNumberFormat="1" applyFont="1" applyFill="1" applyBorder="1" applyAlignment="1" applyProtection="1">
      <alignment horizontal="center" vertical="center"/>
      <protection locked="0"/>
    </xf>
    <xf numFmtId="0" fontId="20" fillId="0" borderId="17" xfId="0" applyFont="1" applyFill="1" applyBorder="1" applyAlignment="1" applyProtection="1">
      <alignment horizontal="center" vertical="center"/>
      <protection locked="0"/>
    </xf>
    <xf numFmtId="166" fontId="20" fillId="0" borderId="18" xfId="0" applyNumberFormat="1" applyFont="1" applyBorder="1" applyAlignment="1" applyProtection="1">
      <alignment horizontal="right" vertical="center"/>
    </xf>
    <xf numFmtId="0" fontId="24" fillId="0" borderId="2" xfId="2" applyFont="1" applyBorder="1" applyAlignment="1" applyProtection="1">
      <alignment horizontal="left" vertical="top" wrapText="1"/>
      <protection locked="0"/>
    </xf>
    <xf numFmtId="0" fontId="23" fillId="0" borderId="2" xfId="1" applyFont="1" applyFill="1" applyBorder="1" applyAlignment="1" applyProtection="1">
      <alignment horizontal="center" vertical="center"/>
      <protection locked="0"/>
    </xf>
    <xf numFmtId="0" fontId="26" fillId="0" borderId="2" xfId="1" applyFont="1" applyFill="1" applyBorder="1" applyAlignment="1" applyProtection="1">
      <alignment horizontal="center" vertical="center"/>
      <protection locked="0"/>
    </xf>
    <xf numFmtId="4" fontId="26" fillId="0" borderId="2" xfId="0" applyNumberFormat="1" applyFont="1" applyBorder="1" applyAlignment="1" applyProtection="1">
      <alignment horizontal="center" vertical="center" wrapText="1"/>
      <protection locked="0"/>
    </xf>
    <xf numFmtId="0" fontId="23" fillId="0" borderId="2" xfId="2" applyFont="1" applyBorder="1" applyAlignment="1" applyProtection="1">
      <alignment horizontal="left" vertical="top" wrapText="1"/>
      <protection locked="0"/>
    </xf>
    <xf numFmtId="0" fontId="21" fillId="0" borderId="6" xfId="0" applyFont="1" applyFill="1" applyBorder="1" applyAlignment="1" applyProtection="1">
      <alignment horizontal="left" vertical="center" wrapText="1"/>
      <protection locked="0"/>
    </xf>
    <xf numFmtId="4" fontId="20" fillId="0" borderId="6" xfId="0" applyNumberFormat="1" applyFont="1" applyFill="1" applyBorder="1" applyAlignment="1" applyProtection="1">
      <alignment horizontal="center" vertical="center"/>
      <protection locked="0"/>
    </xf>
    <xf numFmtId="0" fontId="20" fillId="0" borderId="6" xfId="0" applyFont="1" applyFill="1" applyBorder="1" applyAlignment="1" applyProtection="1">
      <alignment horizontal="center" vertical="center"/>
      <protection locked="0"/>
    </xf>
    <xf numFmtId="0" fontId="20" fillId="0" borderId="17" xfId="0" applyFont="1" applyFill="1" applyBorder="1" applyAlignment="1" applyProtection="1">
      <alignment horizontal="left" vertical="center" wrapText="1"/>
      <protection locked="0"/>
    </xf>
    <xf numFmtId="0" fontId="23" fillId="0" borderId="2" xfId="2" applyFont="1" applyFill="1" applyBorder="1" applyAlignment="1" applyProtection="1">
      <alignment horizontal="justify" vertical="top" wrapText="1"/>
      <protection locked="0"/>
    </xf>
    <xf numFmtId="4" fontId="23" fillId="0" borderId="2" xfId="0" applyNumberFormat="1" applyFont="1" applyFill="1" applyBorder="1" applyAlignment="1" applyProtection="1">
      <alignment horizontal="center" vertical="center" wrapText="1"/>
      <protection locked="0"/>
    </xf>
    <xf numFmtId="0" fontId="20" fillId="0" borderId="4" xfId="0" applyFont="1" applyFill="1" applyBorder="1" applyAlignment="1" applyProtection="1">
      <alignment horizontal="left" vertical="center" wrapText="1"/>
      <protection locked="0"/>
    </xf>
    <xf numFmtId="0" fontId="21" fillId="0" borderId="2" xfId="0" applyFont="1" applyFill="1" applyBorder="1" applyAlignment="1">
      <alignment horizontal="left" vertical="center" wrapText="1"/>
    </xf>
    <xf numFmtId="4" fontId="22" fillId="0" borderId="2" xfId="0" applyNumberFormat="1" applyFont="1" applyFill="1" applyBorder="1" applyAlignment="1">
      <alignment horizontal="center" vertical="center"/>
    </xf>
    <xf numFmtId="0" fontId="22" fillId="0" borderId="2" xfId="0" applyFont="1" applyFill="1" applyBorder="1" applyAlignment="1">
      <alignment horizontal="center" vertical="center"/>
    </xf>
    <xf numFmtId="4" fontId="23" fillId="0" borderId="2" xfId="0" applyNumberFormat="1" applyFont="1" applyFill="1" applyBorder="1" applyAlignment="1">
      <alignment horizontal="center" vertical="center" wrapText="1"/>
    </xf>
    <xf numFmtId="0" fontId="23" fillId="0" borderId="17" xfId="2" applyFont="1" applyBorder="1" applyAlignment="1">
      <alignment horizontal="justify" vertical="top" wrapText="1"/>
    </xf>
    <xf numFmtId="4" fontId="23" fillId="0" borderId="17" xfId="0" applyNumberFormat="1" applyFont="1" applyFill="1" applyBorder="1" applyAlignment="1">
      <alignment horizontal="center" vertical="center"/>
    </xf>
    <xf numFmtId="4" fontId="23" fillId="0" borderId="17" xfId="0" applyNumberFormat="1" applyFont="1" applyFill="1" applyBorder="1" applyAlignment="1">
      <alignment horizontal="center" vertical="center" wrapText="1"/>
    </xf>
    <xf numFmtId="0" fontId="21" fillId="0" borderId="2" xfId="0" applyFont="1" applyFill="1" applyBorder="1" applyAlignment="1" applyProtection="1">
      <alignment horizontal="left" vertical="center" wrapText="1"/>
      <protection locked="0"/>
    </xf>
    <xf numFmtId="4" fontId="20" fillId="0" borderId="2" xfId="0" applyNumberFormat="1" applyFont="1" applyFill="1" applyBorder="1" applyAlignment="1" applyProtection="1">
      <alignment horizontal="center" vertical="center"/>
      <protection locked="0"/>
    </xf>
    <xf numFmtId="0" fontId="20" fillId="0" borderId="2" xfId="0" applyFont="1" applyFill="1" applyBorder="1" applyAlignment="1" applyProtection="1">
      <alignment horizontal="center" vertical="center"/>
      <protection locked="0"/>
    </xf>
    <xf numFmtId="0" fontId="24" fillId="0" borderId="17" xfId="2" applyFont="1" applyBorder="1" applyAlignment="1">
      <alignment horizontal="justify" vertical="top" wrapText="1"/>
    </xf>
    <xf numFmtId="0" fontId="23" fillId="0" borderId="23" xfId="1" applyFont="1" applyFill="1" applyBorder="1" applyAlignment="1" applyProtection="1">
      <alignment horizontal="center" vertical="center"/>
      <protection locked="0"/>
    </xf>
    <xf numFmtId="4" fontId="23" fillId="0" borderId="23" xfId="0" applyNumberFormat="1" applyFont="1" applyFill="1" applyBorder="1" applyAlignment="1" applyProtection="1">
      <alignment horizontal="center" vertical="center" wrapText="1"/>
      <protection locked="0"/>
    </xf>
    <xf numFmtId="0" fontId="24" fillId="0" borderId="23" xfId="2" applyFont="1" applyBorder="1" applyAlignment="1" applyProtection="1">
      <alignment horizontal="justify" vertical="top" wrapText="1"/>
      <protection locked="0"/>
    </xf>
    <xf numFmtId="0" fontId="23" fillId="0" borderId="6" xfId="2" applyFont="1" applyBorder="1" applyAlignment="1">
      <alignment horizontal="justify" vertical="top" wrapText="1"/>
    </xf>
    <xf numFmtId="4" fontId="23" fillId="0" borderId="6" xfId="0" applyNumberFormat="1" applyFont="1" applyFill="1" applyBorder="1" applyAlignment="1">
      <alignment horizontal="center" vertical="center"/>
    </xf>
    <xf numFmtId="0" fontId="23" fillId="0" borderId="6" xfId="1" applyFont="1" applyFill="1" applyBorder="1" applyAlignment="1">
      <alignment horizontal="center" vertical="center"/>
    </xf>
    <xf numFmtId="4" fontId="23" fillId="0" borderId="6" xfId="0" applyNumberFormat="1" applyFont="1" applyBorder="1" applyAlignment="1">
      <alignment horizontal="center" vertical="center" wrapText="1"/>
    </xf>
    <xf numFmtId="0" fontId="24" fillId="0" borderId="2" xfId="2" applyFont="1" applyBorder="1" applyAlignment="1" applyProtection="1">
      <alignment horizontal="justify" vertical="top" wrapText="1"/>
      <protection locked="0"/>
    </xf>
    <xf numFmtId="0" fontId="23" fillId="2" borderId="2" xfId="2" applyFont="1" applyFill="1" applyBorder="1" applyAlignment="1" applyProtection="1">
      <alignment horizontal="justify" vertical="top" wrapText="1"/>
      <protection locked="0"/>
    </xf>
    <xf numFmtId="0" fontId="23" fillId="2" borderId="2" xfId="1" applyFont="1" applyFill="1" applyBorder="1" applyAlignment="1" applyProtection="1">
      <alignment horizontal="center" vertical="center"/>
      <protection locked="0"/>
    </xf>
    <xf numFmtId="4" fontId="23" fillId="2" borderId="2" xfId="0" applyNumberFormat="1" applyFont="1" applyFill="1" applyBorder="1" applyAlignment="1" applyProtection="1">
      <alignment horizontal="center" vertical="center" wrapText="1"/>
      <protection locked="0"/>
    </xf>
    <xf numFmtId="0" fontId="24" fillId="0" borderId="2" xfId="2" applyFont="1" applyFill="1" applyBorder="1" applyAlignment="1" applyProtection="1">
      <alignment horizontal="justify" vertical="top" wrapText="1"/>
      <protection locked="0"/>
    </xf>
    <xf numFmtId="0" fontId="24" fillId="0" borderId="6" xfId="2" applyFont="1" applyFill="1" applyBorder="1" applyAlignment="1" applyProtection="1">
      <alignment horizontal="justify" vertical="top" wrapText="1"/>
      <protection locked="0"/>
    </xf>
    <xf numFmtId="4" fontId="23" fillId="0" borderId="6" xfId="0" applyNumberFormat="1" applyFont="1" applyFill="1" applyBorder="1" applyAlignment="1" applyProtection="1">
      <alignment horizontal="center" vertical="center"/>
      <protection locked="0"/>
    </xf>
    <xf numFmtId="0" fontId="23" fillId="0" borderId="6" xfId="1" applyFont="1" applyFill="1" applyBorder="1" applyAlignment="1" applyProtection="1">
      <alignment horizontal="center" vertical="center"/>
      <protection locked="0"/>
    </xf>
    <xf numFmtId="4" fontId="23" fillId="0" borderId="6" xfId="0" applyNumberFormat="1" applyFont="1" applyFill="1" applyBorder="1" applyAlignment="1" applyProtection="1">
      <alignment horizontal="center" vertical="center" wrapText="1"/>
      <protection locked="0"/>
    </xf>
    <xf numFmtId="7" fontId="2" fillId="0" borderId="0" xfId="0" applyNumberFormat="1" applyFont="1" applyBorder="1" applyAlignment="1" applyProtection="1">
      <alignment horizontal="center" vertical="center"/>
      <protection locked="0"/>
    </xf>
    <xf numFmtId="7" fontId="13" fillId="0" borderId="0" xfId="0" applyNumberFormat="1" applyFont="1" applyBorder="1" applyAlignment="1">
      <alignment horizontal="center" vertical="center"/>
    </xf>
    <xf numFmtId="49" fontId="11" fillId="0" borderId="32" xfId="0" applyNumberFormat="1" applyFont="1" applyBorder="1" applyAlignment="1">
      <alignment horizontal="center" vertical="center"/>
    </xf>
    <xf numFmtId="49" fontId="11" fillId="0" borderId="34" xfId="0" applyNumberFormat="1" applyFont="1" applyBorder="1" applyAlignment="1">
      <alignment horizontal="center" vertical="center"/>
    </xf>
    <xf numFmtId="49" fontId="11" fillId="0" borderId="0" xfId="0" applyNumberFormat="1" applyFont="1" applyBorder="1" applyAlignment="1">
      <alignment horizontal="center" vertical="center"/>
    </xf>
    <xf numFmtId="0" fontId="11" fillId="0" borderId="0" xfId="0" applyFont="1" applyFill="1" applyBorder="1" applyAlignment="1">
      <alignment vertical="center" wrapText="1"/>
    </xf>
    <xf numFmtId="0" fontId="10" fillId="0" borderId="0" xfId="0" applyFont="1"/>
    <xf numFmtId="49" fontId="0" fillId="0" borderId="0" xfId="0" applyNumberFormat="1" applyAlignment="1">
      <alignment horizontal="left"/>
    </xf>
    <xf numFmtId="49" fontId="0" fillId="0" borderId="0" xfId="0" applyNumberFormat="1" applyAlignment="1">
      <alignment horizontal="left" wrapText="1"/>
    </xf>
    <xf numFmtId="2" fontId="0" fillId="0" borderId="0" xfId="0" applyNumberFormat="1" applyAlignment="1">
      <alignment horizontal="right"/>
    </xf>
    <xf numFmtId="167" fontId="0" fillId="0" borderId="0" xfId="0" applyNumberFormat="1" applyAlignment="1">
      <alignment horizontal="right"/>
    </xf>
    <xf numFmtId="49" fontId="0" fillId="0" borderId="0" xfId="0" applyNumberFormat="1" applyAlignment="1">
      <alignment horizontal="left" wrapText="1"/>
    </xf>
    <xf numFmtId="49" fontId="0" fillId="0" borderId="0" xfId="0" applyNumberFormat="1" applyAlignment="1" applyProtection="1">
      <alignment horizontal="left"/>
    </xf>
    <xf numFmtId="49" fontId="0" fillId="0" borderId="21" xfId="0" applyNumberFormat="1" applyBorder="1" applyAlignment="1">
      <alignment horizontal="left"/>
    </xf>
    <xf numFmtId="49" fontId="0" fillId="0" borderId="21" xfId="0" applyNumberFormat="1" applyBorder="1" applyAlignment="1">
      <alignment horizontal="left" wrapText="1"/>
    </xf>
    <xf numFmtId="2" fontId="0" fillId="0" borderId="21" xfId="0" applyNumberFormat="1" applyBorder="1" applyAlignment="1">
      <alignment horizontal="right"/>
    </xf>
    <xf numFmtId="49" fontId="0" fillId="0" borderId="21" xfId="0" applyNumberFormat="1" applyBorder="1" applyAlignment="1" applyProtection="1">
      <alignment horizontal="left"/>
    </xf>
    <xf numFmtId="49" fontId="0" fillId="0" borderId="21" xfId="0" applyNumberFormat="1" applyBorder="1" applyAlignment="1" applyProtection="1">
      <alignment horizontal="left" wrapText="1"/>
    </xf>
    <xf numFmtId="168" fontId="0" fillId="0" borderId="21" xfId="0" applyNumberFormat="1" applyBorder="1" applyAlignment="1" applyProtection="1">
      <alignment horizontal="right"/>
      <protection locked="0"/>
    </xf>
    <xf numFmtId="168" fontId="0" fillId="0" borderId="21" xfId="0" applyNumberFormat="1" applyBorder="1" applyAlignment="1">
      <alignment horizontal="right"/>
    </xf>
    <xf numFmtId="2" fontId="0" fillId="0" borderId="21" xfId="0" applyNumberFormat="1" applyBorder="1" applyAlignment="1" applyProtection="1">
      <alignment horizontal="right"/>
    </xf>
    <xf numFmtId="49" fontId="34" fillId="6" borderId="35" xfId="0" applyNumberFormat="1" applyFont="1" applyFill="1" applyBorder="1" applyAlignment="1">
      <alignment horizontal="left"/>
    </xf>
    <xf numFmtId="0" fontId="34" fillId="0" borderId="0" xfId="0" applyFont="1"/>
    <xf numFmtId="164" fontId="3" fillId="0" borderId="31" xfId="0" applyNumberFormat="1" applyFont="1" applyBorder="1" applyAlignment="1">
      <alignment horizontal="center" vertical="center"/>
    </xf>
    <xf numFmtId="49" fontId="3" fillId="0" borderId="38" xfId="0" applyNumberFormat="1" applyFont="1" applyBorder="1" applyAlignment="1">
      <alignment horizontal="center" vertical="center" wrapText="1"/>
    </xf>
    <xf numFmtId="0" fontId="0" fillId="3" borderId="0" xfId="0" applyFill="1"/>
    <xf numFmtId="0" fontId="34" fillId="3" borderId="37" xfId="0" applyFont="1" applyFill="1" applyBorder="1"/>
    <xf numFmtId="0" fontId="10" fillId="0" borderId="0" xfId="0" applyFont="1" applyBorder="1"/>
    <xf numFmtId="164" fontId="3" fillId="0" borderId="0" xfId="0" applyNumberFormat="1" applyFont="1" applyBorder="1" applyAlignment="1">
      <alignment horizontal="center" vertical="center"/>
    </xf>
    <xf numFmtId="0" fontId="0" fillId="0" borderId="0" xfId="0" applyBorder="1" applyAlignment="1"/>
    <xf numFmtId="0" fontId="0" fillId="0" borderId="0" xfId="0" applyFill="1"/>
    <xf numFmtId="0" fontId="34" fillId="0" borderId="0" xfId="0" applyFont="1" applyFill="1" applyBorder="1"/>
    <xf numFmtId="0" fontId="0" fillId="0" borderId="0" xfId="0" applyFill="1" applyBorder="1"/>
    <xf numFmtId="168" fontId="0" fillId="0" borderId="36" xfId="0" applyNumberFormat="1" applyBorder="1" applyAlignment="1"/>
    <xf numFmtId="168" fontId="0" fillId="0" borderId="33" xfId="0" applyNumberFormat="1" applyBorder="1" applyAlignment="1"/>
    <xf numFmtId="167" fontId="0" fillId="0" borderId="33" xfId="0" applyNumberFormat="1" applyBorder="1" applyAlignment="1"/>
    <xf numFmtId="49" fontId="3" fillId="3" borderId="37" xfId="0" applyNumberFormat="1" applyFont="1" applyFill="1" applyBorder="1" applyAlignment="1">
      <alignment horizontal="left" vertical="center"/>
    </xf>
    <xf numFmtId="167" fontId="35" fillId="3" borderId="37" xfId="0" applyNumberFormat="1" applyFont="1" applyFill="1" applyBorder="1"/>
    <xf numFmtId="0" fontId="35" fillId="3" borderId="37" xfId="0" applyFont="1" applyFill="1" applyBorder="1" applyAlignment="1"/>
    <xf numFmtId="0" fontId="35" fillId="0" borderId="0" xfId="0" applyFont="1" applyAlignment="1">
      <alignment horizontal="center"/>
    </xf>
    <xf numFmtId="0" fontId="35" fillId="0" borderId="0" xfId="0" applyFont="1"/>
    <xf numFmtId="0" fontId="22" fillId="0" borderId="0" xfId="0" applyFont="1" applyFill="1" applyBorder="1" applyAlignment="1" applyProtection="1">
      <alignment horizontal="left" vertical="center" wrapText="1"/>
      <protection locked="0"/>
    </xf>
    <xf numFmtId="4" fontId="22" fillId="0" borderId="0" xfId="0" applyNumberFormat="1"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165" fontId="23" fillId="0" borderId="0" xfId="0" applyNumberFormat="1" applyFont="1" applyBorder="1" applyAlignment="1" applyProtection="1">
      <alignment horizontal="right" vertical="center"/>
    </xf>
    <xf numFmtId="0" fontId="36" fillId="0" borderId="0" xfId="0" applyFont="1" applyFill="1" applyBorder="1" applyAlignment="1" applyProtection="1">
      <alignment horizontal="left" vertical="center" wrapText="1"/>
      <protection locked="0"/>
    </xf>
    <xf numFmtId="4" fontId="36" fillId="0" borderId="0" xfId="0" applyNumberFormat="1" applyFont="1" applyFill="1" applyBorder="1" applyAlignment="1" applyProtection="1">
      <alignment horizontal="center" vertical="center"/>
      <protection locked="0"/>
    </xf>
    <xf numFmtId="0" fontId="36" fillId="0" borderId="0" xfId="0" applyFont="1" applyFill="1" applyBorder="1" applyAlignment="1" applyProtection="1">
      <alignment horizontal="center" vertical="center"/>
      <protection locked="0"/>
    </xf>
    <xf numFmtId="165" fontId="36"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right" vertical="center"/>
    </xf>
    <xf numFmtId="49" fontId="18" fillId="0" borderId="0" xfId="0" applyNumberFormat="1" applyFont="1" applyBorder="1" applyAlignment="1" applyProtection="1">
      <alignment horizontal="left" vertical="center"/>
      <protection locked="0"/>
    </xf>
    <xf numFmtId="0" fontId="19" fillId="0" borderId="0" xfId="0"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2" fillId="0" borderId="0" xfId="0" applyFont="1" applyFill="1" applyBorder="1" applyAlignment="1">
      <alignment horizontal="center" vertical="center"/>
    </xf>
    <xf numFmtId="49" fontId="6" fillId="0" borderId="0"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164" fontId="6" fillId="0" borderId="0" xfId="0" applyNumberFormat="1" applyFont="1" applyFill="1" applyBorder="1" applyAlignment="1" applyProtection="1">
      <alignment horizontal="right" vertical="center"/>
    </xf>
    <xf numFmtId="49" fontId="5" fillId="0" borderId="0" xfId="0" applyNumberFormat="1" applyFont="1" applyFill="1" applyBorder="1" applyAlignment="1" applyProtection="1">
      <alignment horizontal="left" vertical="center" wrapText="1"/>
      <protection locked="0"/>
    </xf>
    <xf numFmtId="0" fontId="17" fillId="0" borderId="0" xfId="0" applyFont="1" applyFill="1" applyBorder="1" applyAlignment="1">
      <alignment horizontal="left" vertical="top" wrapText="1"/>
    </xf>
    <xf numFmtId="0" fontId="15" fillId="0" borderId="0" xfId="0" applyFont="1" applyFill="1" applyBorder="1" applyAlignment="1">
      <alignment horizontal="center" vertical="center"/>
    </xf>
    <xf numFmtId="49" fontId="18" fillId="0" borderId="0" xfId="0" applyNumberFormat="1" applyFont="1" applyFill="1" applyBorder="1" applyAlignment="1" applyProtection="1">
      <alignment horizontal="left" vertical="center"/>
      <protection locked="0"/>
    </xf>
    <xf numFmtId="165" fontId="19" fillId="0" borderId="0" xfId="0" applyNumberFormat="1" applyFont="1" applyFill="1" applyBorder="1" applyAlignment="1" applyProtection="1">
      <alignment horizontal="right" vertical="center"/>
    </xf>
    <xf numFmtId="166" fontId="3" fillId="0" borderId="0" xfId="0" applyNumberFormat="1" applyFont="1" applyFill="1" applyBorder="1" applyAlignment="1">
      <alignment horizontal="center" vertical="center"/>
    </xf>
    <xf numFmtId="49" fontId="5" fillId="0" borderId="0" xfId="0" applyNumberFormat="1" applyFont="1" applyFill="1" applyBorder="1" applyAlignment="1" applyProtection="1">
      <alignment horizontal="left" vertical="center"/>
      <protection locked="0"/>
    </xf>
    <xf numFmtId="165" fontId="11" fillId="0" borderId="0" xfId="0" applyNumberFormat="1" applyFont="1" applyFill="1" applyBorder="1" applyAlignment="1" applyProtection="1">
      <alignment horizontal="right" vertical="center"/>
    </xf>
    <xf numFmtId="49" fontId="9" fillId="0" borderId="0" xfId="0" applyNumberFormat="1" applyFont="1" applyFill="1" applyBorder="1" applyAlignment="1" applyProtection="1">
      <alignment horizontal="left" vertical="center"/>
      <protection locked="0"/>
    </xf>
    <xf numFmtId="0" fontId="0" fillId="0" borderId="0" xfId="0" applyFill="1" applyBorder="1" applyProtection="1">
      <protection locked="0"/>
    </xf>
    <xf numFmtId="165" fontId="12" fillId="0" borderId="0" xfId="0" applyNumberFormat="1" applyFont="1" applyFill="1" applyBorder="1" applyAlignment="1" applyProtection="1">
      <alignment horizontal="right" vertical="center"/>
    </xf>
    <xf numFmtId="0" fontId="6" fillId="0" borderId="19" xfId="0" applyFont="1" applyBorder="1" applyAlignment="1" applyProtection="1">
      <alignment horizontal="center" vertical="center" wrapText="1"/>
      <protection locked="0"/>
    </xf>
    <xf numFmtId="164" fontId="6" fillId="0" borderId="20" xfId="0" applyNumberFormat="1" applyFont="1" applyBorder="1" applyAlignment="1" applyProtection="1">
      <alignment horizontal="right" vertical="center"/>
    </xf>
    <xf numFmtId="49" fontId="5" fillId="0" borderId="40" xfId="0" applyNumberFormat="1" applyFont="1" applyBorder="1" applyAlignment="1" applyProtection="1">
      <alignment horizontal="left" vertical="center"/>
      <protection locked="0"/>
    </xf>
    <xf numFmtId="0" fontId="13" fillId="0" borderId="27" xfId="0" applyFont="1" applyFill="1" applyBorder="1" applyAlignment="1" applyProtection="1">
      <alignment horizontal="left" vertical="center" wrapText="1"/>
      <protection locked="0"/>
    </xf>
    <xf numFmtId="0" fontId="11" fillId="0" borderId="43" xfId="0" applyFont="1" applyFill="1" applyBorder="1" applyAlignment="1" applyProtection="1">
      <alignment horizontal="left" vertical="center" wrapText="1"/>
      <protection locked="0"/>
    </xf>
    <xf numFmtId="0" fontId="13" fillId="0" borderId="43" xfId="0" applyFont="1" applyFill="1" applyBorder="1" applyAlignment="1" applyProtection="1">
      <alignment horizontal="left" vertical="center" wrapText="1"/>
      <protection locked="0"/>
    </xf>
    <xf numFmtId="0" fontId="13" fillId="0" borderId="39" xfId="0" applyFont="1" applyFill="1" applyBorder="1" applyAlignment="1" applyProtection="1">
      <alignment horizontal="left" vertical="center" wrapText="1"/>
      <protection locked="0"/>
    </xf>
    <xf numFmtId="49" fontId="5" fillId="0" borderId="10" xfId="0" applyNumberFormat="1" applyFont="1" applyBorder="1" applyAlignment="1" applyProtection="1">
      <alignment horizontal="left" vertical="center" wrapText="1"/>
      <protection locked="0"/>
    </xf>
    <xf numFmtId="49" fontId="6" fillId="0" borderId="29" xfId="0" applyNumberFormat="1" applyFont="1" applyBorder="1" applyAlignment="1" applyProtection="1">
      <alignment horizontal="center" vertical="center" wrapText="1"/>
      <protection locked="0"/>
    </xf>
    <xf numFmtId="164" fontId="6" fillId="0" borderId="31" xfId="0" applyNumberFormat="1" applyFont="1" applyBorder="1" applyAlignment="1" applyProtection="1">
      <alignment horizontal="right" vertical="center"/>
    </xf>
    <xf numFmtId="0" fontId="17" fillId="0" borderId="21" xfId="0" applyFont="1" applyBorder="1" applyAlignment="1">
      <alignment horizontal="left" vertical="top" wrapText="1"/>
    </xf>
    <xf numFmtId="49" fontId="18" fillId="3" borderId="44" xfId="0" applyNumberFormat="1" applyFont="1" applyFill="1" applyBorder="1" applyAlignment="1" applyProtection="1">
      <alignment horizontal="left" vertical="center"/>
      <protection locked="0"/>
    </xf>
    <xf numFmtId="0" fontId="19" fillId="3" borderId="44" xfId="0" applyFont="1" applyFill="1" applyBorder="1" applyAlignment="1" applyProtection="1">
      <alignment horizontal="left" vertical="center" wrapText="1"/>
      <protection locked="0"/>
    </xf>
    <xf numFmtId="49" fontId="5" fillId="3" borderId="44" xfId="0" applyNumberFormat="1" applyFont="1" applyFill="1" applyBorder="1" applyAlignment="1" applyProtection="1">
      <alignment horizontal="left" vertical="center"/>
      <protection locked="0"/>
    </xf>
    <xf numFmtId="0" fontId="13" fillId="3" borderId="44" xfId="0" applyFont="1" applyFill="1" applyBorder="1" applyAlignment="1" applyProtection="1">
      <alignment horizontal="left" vertical="center" wrapText="1"/>
      <protection locked="0"/>
    </xf>
    <xf numFmtId="0" fontId="11" fillId="3" borderId="44" xfId="0" applyFont="1" applyFill="1" applyBorder="1" applyAlignment="1" applyProtection="1">
      <alignment horizontal="left" vertical="center" wrapText="1"/>
      <protection locked="0"/>
    </xf>
    <xf numFmtId="0" fontId="0" fillId="0" borderId="19" xfId="0" applyBorder="1"/>
    <xf numFmtId="0" fontId="0" fillId="0" borderId="45" xfId="0" applyBorder="1"/>
    <xf numFmtId="4"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49" fontId="4" fillId="0" borderId="0" xfId="0" applyNumberFormat="1" applyFont="1" applyAlignment="1" applyProtection="1">
      <alignment horizontal="left" vertical="center"/>
      <protection locked="0"/>
    </xf>
    <xf numFmtId="0" fontId="5" fillId="0" borderId="0" xfId="0" applyFont="1" applyAlignment="1" applyProtection="1">
      <alignment horizontal="left" vertical="center" wrapText="1"/>
      <protection locked="0"/>
    </xf>
    <xf numFmtId="4" fontId="5" fillId="0" borderId="0" xfId="0" applyNumberFormat="1" applyFont="1" applyAlignment="1" applyProtection="1">
      <alignment horizontal="center" vertical="center"/>
      <protection locked="0"/>
    </xf>
    <xf numFmtId="0" fontId="5" fillId="0" borderId="0" xfId="0" applyFont="1" applyBorder="1" applyAlignment="1" applyProtection="1">
      <alignment horizontal="center" vertical="center"/>
      <protection locked="0"/>
    </xf>
    <xf numFmtId="164" fontId="5" fillId="0" borderId="0" xfId="0" applyNumberFormat="1" applyFont="1" applyAlignment="1" applyProtection="1">
      <alignment horizontal="right" vertical="center"/>
    </xf>
    <xf numFmtId="49" fontId="6" fillId="0" borderId="22" xfId="0" applyNumberFormat="1" applyFont="1" applyBorder="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4" fontId="6" fillId="0" borderId="22" xfId="0" applyNumberFormat="1" applyFont="1" applyBorder="1" applyAlignment="1" applyProtection="1">
      <alignment horizontal="center" vertical="center" wrapText="1"/>
      <protection locked="0"/>
    </xf>
    <xf numFmtId="0" fontId="6" fillId="0" borderId="22" xfId="0" applyFont="1" applyBorder="1" applyAlignment="1" applyProtection="1">
      <alignment horizontal="center" vertical="center"/>
      <protection locked="0"/>
    </xf>
    <xf numFmtId="164" fontId="6" fillId="0" borderId="22" xfId="0" applyNumberFormat="1" applyFont="1" applyBorder="1" applyAlignment="1" applyProtection="1">
      <alignment horizontal="right" vertical="center"/>
    </xf>
    <xf numFmtId="49" fontId="5" fillId="0" borderId="1" xfId="0" applyNumberFormat="1" applyFont="1" applyBorder="1" applyAlignment="1">
      <alignment horizontal="left" vertical="center"/>
    </xf>
    <xf numFmtId="0" fontId="40" fillId="0" borderId="17" xfId="0" applyFont="1" applyFill="1" applyBorder="1" applyAlignment="1">
      <alignment horizontal="left" vertical="center" wrapText="1"/>
    </xf>
    <xf numFmtId="4" fontId="5" fillId="0" borderId="17" xfId="0" applyNumberFormat="1" applyFont="1" applyFill="1" applyBorder="1" applyAlignment="1">
      <alignment horizontal="center" vertical="center"/>
    </xf>
    <xf numFmtId="0" fontId="5" fillId="0" borderId="17" xfId="0" applyFont="1" applyFill="1" applyBorder="1" applyAlignment="1">
      <alignment horizontal="center" vertical="center"/>
    </xf>
    <xf numFmtId="4" fontId="1" fillId="0" borderId="17" xfId="0" applyNumberFormat="1" applyFont="1" applyBorder="1" applyAlignment="1">
      <alignment horizontal="center" vertical="center" wrapText="1"/>
    </xf>
    <xf numFmtId="165" fontId="5" fillId="0" borderId="18" xfId="0" applyNumberFormat="1" applyFont="1" applyFill="1" applyBorder="1" applyAlignment="1" applyProtection="1">
      <alignment horizontal="right" vertical="center"/>
    </xf>
    <xf numFmtId="49" fontId="5" fillId="0" borderId="40" xfId="0" applyNumberFormat="1" applyFont="1" applyBorder="1" applyAlignment="1">
      <alignment horizontal="left" vertical="center"/>
    </xf>
    <xf numFmtId="0" fontId="14" fillId="0" borderId="23" xfId="2" applyBorder="1" applyAlignment="1">
      <alignment horizontal="justify" vertical="top" wrapText="1"/>
    </xf>
    <xf numFmtId="4" fontId="5" fillId="0" borderId="23" xfId="0" applyNumberFormat="1" applyFont="1" applyFill="1" applyBorder="1" applyAlignment="1">
      <alignment horizontal="center" vertical="center"/>
    </xf>
    <xf numFmtId="0" fontId="5" fillId="0" borderId="23" xfId="0" applyFont="1" applyFill="1" applyBorder="1" applyAlignment="1">
      <alignment horizontal="center" vertical="center"/>
    </xf>
    <xf numFmtId="4" fontId="1" fillId="0" borderId="23" xfId="0" applyNumberFormat="1" applyFont="1" applyBorder="1" applyAlignment="1">
      <alignment horizontal="center" vertical="center" wrapText="1"/>
    </xf>
    <xf numFmtId="165" fontId="5" fillId="0" borderId="24" xfId="0" applyNumberFormat="1" applyFont="1" applyFill="1" applyBorder="1" applyAlignment="1" applyProtection="1">
      <alignment horizontal="right" vertical="center"/>
    </xf>
    <xf numFmtId="49" fontId="6" fillId="0" borderId="48" xfId="0" applyNumberFormat="1" applyFont="1" applyBorder="1" applyAlignment="1" applyProtection="1">
      <alignment horizontal="left" vertical="center"/>
      <protection locked="0"/>
    </xf>
    <xf numFmtId="0" fontId="6" fillId="0" borderId="25" xfId="0" applyFont="1" applyFill="1" applyBorder="1" applyAlignment="1" applyProtection="1">
      <alignment horizontal="left" vertical="center" wrapText="1"/>
      <protection locked="0"/>
    </xf>
    <xf numFmtId="4" fontId="6" fillId="0" borderId="25" xfId="0" applyNumberFormat="1"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164" fontId="6" fillId="0" borderId="26" xfId="0" applyNumberFormat="1" applyFont="1" applyBorder="1" applyAlignment="1" applyProtection="1">
      <alignment horizontal="right" vertical="center"/>
    </xf>
    <xf numFmtId="49" fontId="40" fillId="0" borderId="9" xfId="0" applyNumberFormat="1" applyFont="1" applyBorder="1" applyAlignment="1" applyProtection="1">
      <alignment horizontal="left" vertical="center"/>
      <protection locked="0"/>
    </xf>
    <xf numFmtId="0" fontId="40" fillId="0" borderId="4" xfId="0" applyFont="1" applyFill="1" applyBorder="1" applyAlignment="1" applyProtection="1">
      <alignment horizontal="left" vertical="center" wrapText="1"/>
      <protection locked="0"/>
    </xf>
    <xf numFmtId="4" fontId="6" fillId="0" borderId="4" xfId="0" applyNumberFormat="1"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164" fontId="6" fillId="0" borderId="5" xfId="0" applyNumberFormat="1" applyFont="1" applyBorder="1" applyAlignment="1" applyProtection="1">
      <alignment horizontal="right" vertical="center"/>
    </xf>
    <xf numFmtId="49" fontId="1" fillId="0" borderId="1" xfId="0" applyNumberFormat="1" applyFont="1" applyBorder="1" applyAlignment="1" applyProtection="1">
      <alignment horizontal="left" vertical="center"/>
      <protection locked="0"/>
    </xf>
    <xf numFmtId="0" fontId="1" fillId="0" borderId="17" xfId="2" applyFont="1" applyBorder="1" applyAlignment="1" applyProtection="1">
      <alignment horizontal="justify" vertical="top" wrapText="1"/>
      <protection locked="0"/>
    </xf>
    <xf numFmtId="4" fontId="1" fillId="0" borderId="17" xfId="0" applyNumberFormat="1" applyFont="1" applyFill="1" applyBorder="1" applyAlignment="1" applyProtection="1">
      <alignment horizontal="center" vertical="center"/>
      <protection locked="0"/>
    </xf>
    <xf numFmtId="0" fontId="1" fillId="0" borderId="17" xfId="0" applyFont="1" applyFill="1" applyBorder="1" applyAlignment="1" applyProtection="1">
      <alignment horizontal="center" vertical="center"/>
      <protection locked="0"/>
    </xf>
    <xf numFmtId="4" fontId="1" fillId="0" borderId="17" xfId="0" applyNumberFormat="1" applyFont="1" applyBorder="1" applyAlignment="1" applyProtection="1">
      <alignment horizontal="center" vertical="center" wrapText="1"/>
      <protection locked="0"/>
    </xf>
    <xf numFmtId="165" fontId="1" fillId="0" borderId="18" xfId="0" applyNumberFormat="1" applyFont="1" applyFill="1" applyBorder="1" applyAlignment="1" applyProtection="1">
      <alignment horizontal="right" vertical="center"/>
    </xf>
    <xf numFmtId="0" fontId="1" fillId="0" borderId="2" xfId="2" applyFont="1" applyBorder="1" applyAlignment="1" applyProtection="1">
      <alignment horizontal="justify" vertical="top" wrapText="1"/>
      <protection locked="0"/>
    </xf>
    <xf numFmtId="4" fontId="1" fillId="0" borderId="2" xfId="0" applyNumberFormat="1"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4" fontId="1" fillId="0" borderId="2" xfId="0" applyNumberFormat="1" applyFont="1" applyBorder="1" applyAlignment="1" applyProtection="1">
      <alignment horizontal="center" vertical="center" wrapText="1"/>
      <protection locked="0"/>
    </xf>
    <xf numFmtId="165" fontId="1" fillId="0" borderId="3" xfId="0" applyNumberFormat="1" applyFont="1" applyFill="1" applyBorder="1" applyAlignment="1" applyProtection="1">
      <alignment horizontal="right" vertical="center"/>
    </xf>
    <xf numFmtId="0" fontId="1" fillId="0" borderId="23" xfId="2" applyFont="1" applyBorder="1" applyAlignment="1" applyProtection="1">
      <alignment horizontal="justify" vertical="top" wrapText="1"/>
      <protection locked="0"/>
    </xf>
    <xf numFmtId="4" fontId="1" fillId="0" borderId="23" xfId="0" applyNumberFormat="1"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4" fontId="1" fillId="0" borderId="23" xfId="0" applyNumberFormat="1" applyFont="1" applyBorder="1" applyAlignment="1" applyProtection="1">
      <alignment horizontal="center" vertical="center" wrapText="1"/>
      <protection locked="0"/>
    </xf>
    <xf numFmtId="165" fontId="1" fillId="0" borderId="24" xfId="0" applyNumberFormat="1" applyFont="1" applyFill="1" applyBorder="1" applyAlignment="1" applyProtection="1">
      <alignment horizontal="right" vertical="center"/>
    </xf>
    <xf numFmtId="49" fontId="41" fillId="0" borderId="48" xfId="0" applyNumberFormat="1" applyFont="1" applyBorder="1" applyAlignment="1" applyProtection="1">
      <alignment horizontal="left" vertical="center"/>
      <protection locked="0"/>
    </xf>
    <xf numFmtId="0" fontId="41" fillId="0" borderId="25" xfId="0" applyFont="1" applyFill="1" applyBorder="1" applyAlignment="1" applyProtection="1">
      <alignment horizontal="left" vertical="center" wrapText="1"/>
      <protection locked="0"/>
    </xf>
    <xf numFmtId="4" fontId="42" fillId="0" borderId="25" xfId="0" applyNumberFormat="1" applyFont="1" applyFill="1" applyBorder="1" applyAlignment="1" applyProtection="1">
      <alignment horizontal="center" vertical="center"/>
      <protection locked="0"/>
    </xf>
    <xf numFmtId="0" fontId="42" fillId="0" borderId="25" xfId="0" applyFont="1" applyFill="1" applyBorder="1" applyAlignment="1" applyProtection="1">
      <alignment horizontal="center" vertical="center"/>
      <protection locked="0"/>
    </xf>
    <xf numFmtId="165" fontId="42" fillId="0" borderId="26" xfId="0" applyNumberFormat="1" applyFont="1" applyBorder="1" applyAlignment="1" applyProtection="1">
      <alignment horizontal="right" vertical="center"/>
    </xf>
    <xf numFmtId="49" fontId="40" fillId="0" borderId="1" xfId="0" applyNumberFormat="1" applyFont="1" applyBorder="1" applyAlignment="1" applyProtection="1">
      <alignment horizontal="left" vertical="center"/>
      <protection locked="0"/>
    </xf>
    <xf numFmtId="0" fontId="40" fillId="0" borderId="17" xfId="0" applyFont="1" applyFill="1" applyBorder="1" applyAlignment="1" applyProtection="1">
      <alignment horizontal="left" vertical="center" wrapText="1"/>
      <protection locked="0"/>
    </xf>
    <xf numFmtId="4" fontId="6" fillId="0" borderId="17" xfId="0" applyNumberFormat="1"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166" fontId="6" fillId="0" borderId="18" xfId="0" applyNumberFormat="1" applyFont="1" applyBorder="1" applyAlignment="1" applyProtection="1">
      <alignment horizontal="right" vertical="center"/>
    </xf>
    <xf numFmtId="49" fontId="1" fillId="0" borderId="8" xfId="0" applyNumberFormat="1" applyFont="1" applyBorder="1" applyAlignment="1" applyProtection="1">
      <alignment horizontal="left" vertical="center"/>
      <protection locked="0"/>
    </xf>
    <xf numFmtId="0" fontId="14" fillId="0" borderId="2" xfId="2" applyFont="1" applyBorder="1" applyAlignment="1" applyProtection="1">
      <alignment horizontal="left" vertical="top" wrapText="1"/>
      <protection locked="0"/>
    </xf>
    <xf numFmtId="0" fontId="1" fillId="0" borderId="2" xfId="1" applyFont="1" applyFill="1" applyBorder="1" applyAlignment="1" applyProtection="1">
      <alignment horizontal="center" vertical="center"/>
      <protection locked="0"/>
    </xf>
    <xf numFmtId="0" fontId="44" fillId="0" borderId="2" xfId="1" applyFont="1" applyFill="1" applyBorder="1" applyAlignment="1" applyProtection="1">
      <alignment horizontal="center" vertical="center"/>
      <protection locked="0"/>
    </xf>
    <xf numFmtId="0" fontId="1" fillId="0" borderId="2" xfId="2" applyFont="1" applyBorder="1" applyAlignment="1" applyProtection="1">
      <alignment horizontal="left" vertical="top" wrapText="1"/>
      <protection locked="0"/>
    </xf>
    <xf numFmtId="0" fontId="14" fillId="0" borderId="2" xfId="2" applyFont="1" applyBorder="1" applyAlignment="1" applyProtection="1">
      <alignment horizontal="justify" vertical="top" wrapText="1"/>
      <protection locked="0"/>
    </xf>
    <xf numFmtId="0" fontId="14" fillId="0" borderId="27" xfId="2" applyFont="1" applyBorder="1" applyAlignment="1" applyProtection="1">
      <alignment horizontal="left" vertical="top" wrapText="1"/>
      <protection locked="0"/>
    </xf>
    <xf numFmtId="0" fontId="1" fillId="0" borderId="23" xfId="1" applyFont="1" applyFill="1" applyBorder="1" applyAlignment="1" applyProtection="1">
      <alignment horizontal="center" vertical="center"/>
      <protection locked="0"/>
    </xf>
    <xf numFmtId="165" fontId="6" fillId="0" borderId="18" xfId="0" applyNumberFormat="1" applyFont="1" applyBorder="1" applyAlignment="1" applyProtection="1">
      <alignment horizontal="right" vertical="center"/>
    </xf>
    <xf numFmtId="49" fontId="47" fillId="0" borderId="48" xfId="0" applyNumberFormat="1" applyFont="1" applyBorder="1" applyAlignment="1" applyProtection="1">
      <alignment horizontal="left" vertical="center"/>
      <protection locked="0"/>
    </xf>
    <xf numFmtId="0" fontId="48" fillId="0" borderId="25" xfId="0" applyFont="1" applyFill="1" applyBorder="1" applyAlignment="1" applyProtection="1">
      <alignment horizontal="left" vertical="center" wrapText="1"/>
      <protection locked="0"/>
    </xf>
    <xf numFmtId="4" fontId="48" fillId="0" borderId="25" xfId="0" applyNumberFormat="1" applyFont="1" applyFill="1" applyBorder="1" applyAlignment="1" applyProtection="1">
      <alignment horizontal="center" vertical="center"/>
      <protection locked="0"/>
    </xf>
    <xf numFmtId="0" fontId="48" fillId="0" borderId="25" xfId="0" applyFont="1" applyFill="1" applyBorder="1" applyAlignment="1" applyProtection="1">
      <alignment horizontal="center" vertical="center"/>
      <protection locked="0"/>
    </xf>
    <xf numFmtId="165" fontId="48" fillId="0" borderId="26" xfId="0" applyNumberFormat="1" applyFont="1" applyBorder="1" applyAlignment="1" applyProtection="1">
      <alignment horizontal="right" vertical="center"/>
    </xf>
    <xf numFmtId="49" fontId="6" fillId="0" borderId="1" xfId="0" applyNumberFormat="1" applyFont="1" applyBorder="1" applyAlignment="1" applyProtection="1">
      <alignment horizontal="left" vertical="center"/>
      <protection locked="0"/>
    </xf>
    <xf numFmtId="0" fontId="6" fillId="0" borderId="17" xfId="0" applyFont="1" applyFill="1" applyBorder="1" applyAlignment="1" applyProtection="1">
      <alignment horizontal="left" vertical="center" wrapText="1"/>
      <protection locked="0"/>
    </xf>
    <xf numFmtId="4" fontId="1" fillId="0" borderId="2" xfId="0" applyNumberFormat="1" applyFont="1" applyFill="1" applyBorder="1" applyAlignment="1" applyProtection="1">
      <alignment horizontal="center" vertical="center" wrapText="1"/>
      <protection locked="0"/>
    </xf>
    <xf numFmtId="49" fontId="6" fillId="0" borderId="9" xfId="0" applyNumberFormat="1" applyFont="1" applyBorder="1" applyAlignment="1" applyProtection="1">
      <alignment horizontal="left" vertical="center"/>
      <protection locked="0"/>
    </xf>
    <xf numFmtId="0" fontId="6" fillId="0" borderId="4" xfId="0" applyFont="1" applyFill="1" applyBorder="1" applyAlignment="1" applyProtection="1">
      <alignment horizontal="left" vertical="center" wrapText="1"/>
      <protection locked="0"/>
    </xf>
    <xf numFmtId="165" fontId="6" fillId="0" borderId="5" xfId="0" applyNumberFormat="1" applyFont="1" applyBorder="1" applyAlignment="1" applyProtection="1">
      <alignment horizontal="right" vertical="center"/>
    </xf>
    <xf numFmtId="49" fontId="5" fillId="0" borderId="8" xfId="0" applyNumberFormat="1" applyFont="1" applyBorder="1" applyAlignment="1">
      <alignment horizontal="left" vertical="center"/>
    </xf>
    <xf numFmtId="0" fontId="40" fillId="0" borderId="2" xfId="0" applyFont="1" applyFill="1" applyBorder="1" applyAlignment="1">
      <alignment horizontal="left" vertical="center" wrapText="1"/>
    </xf>
    <xf numFmtId="4" fontId="1" fillId="0" borderId="2" xfId="0" applyNumberFormat="1" applyFont="1" applyFill="1" applyBorder="1" applyAlignment="1">
      <alignment horizontal="center" vertical="center" wrapText="1"/>
    </xf>
    <xf numFmtId="0" fontId="14" fillId="0" borderId="17" xfId="2" applyFont="1" applyBorder="1" applyAlignment="1">
      <alignment horizontal="justify" vertical="top" wrapText="1"/>
    </xf>
    <xf numFmtId="4" fontId="1" fillId="0" borderId="17" xfId="0" applyNumberFormat="1" applyFont="1" applyFill="1" applyBorder="1" applyAlignment="1">
      <alignment horizontal="center" vertical="center" wrapText="1"/>
    </xf>
    <xf numFmtId="49" fontId="40" fillId="0" borderId="8" xfId="0" applyNumberFormat="1" applyFont="1" applyBorder="1" applyAlignment="1" applyProtection="1">
      <alignment horizontal="left" vertical="center"/>
      <protection locked="0"/>
    </xf>
    <xf numFmtId="0" fontId="40" fillId="0" borderId="2" xfId="0" applyFont="1" applyFill="1" applyBorder="1" applyAlignment="1" applyProtection="1">
      <alignment horizontal="left" vertical="center" wrapText="1"/>
      <protection locked="0"/>
    </xf>
    <xf numFmtId="4" fontId="6" fillId="0" borderId="2" xfId="0" applyNumberFormat="1"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165" fontId="6" fillId="0" borderId="3" xfId="0" applyNumberFormat="1" applyFont="1" applyBorder="1" applyAlignment="1" applyProtection="1">
      <alignment horizontal="right" vertical="center"/>
    </xf>
    <xf numFmtId="49" fontId="40" fillId="0" borderId="1" xfId="0" applyNumberFormat="1" applyFont="1" applyFill="1" applyBorder="1" applyAlignment="1" applyProtection="1">
      <alignment horizontal="left" vertical="center"/>
      <protection locked="0"/>
    </xf>
    <xf numFmtId="165" fontId="6" fillId="0" borderId="18" xfId="0" applyNumberFormat="1" applyFont="1" applyFill="1" applyBorder="1" applyAlignment="1" applyProtection="1">
      <alignment horizontal="right" vertical="center"/>
    </xf>
    <xf numFmtId="49" fontId="1" fillId="0" borderId="40" xfId="0" applyNumberFormat="1" applyFont="1" applyBorder="1" applyAlignment="1" applyProtection="1">
      <alignment horizontal="left" vertical="center"/>
      <protection locked="0"/>
    </xf>
    <xf numFmtId="4" fontId="1" fillId="0" borderId="23" xfId="0" applyNumberFormat="1" applyFont="1" applyFill="1" applyBorder="1" applyAlignment="1" applyProtection="1">
      <alignment horizontal="center" vertical="center" wrapText="1"/>
      <protection locked="0"/>
    </xf>
    <xf numFmtId="0" fontId="14" fillId="0" borderId="23" xfId="2" applyFont="1" applyBorder="1" applyAlignment="1" applyProtection="1">
      <alignment horizontal="justify" vertical="top" wrapText="1"/>
      <protection locked="0"/>
    </xf>
    <xf numFmtId="4" fontId="1" fillId="0" borderId="6" xfId="0" applyNumberFormat="1" applyFont="1" applyFill="1" applyBorder="1" applyAlignment="1" applyProtection="1">
      <alignment horizontal="center" vertical="center"/>
      <protection locked="0"/>
    </xf>
    <xf numFmtId="0" fontId="1" fillId="0" borderId="6" xfId="1" applyFont="1" applyFill="1" applyBorder="1" applyAlignment="1" applyProtection="1">
      <alignment horizontal="center" vertical="center"/>
      <protection locked="0"/>
    </xf>
    <xf numFmtId="4" fontId="1" fillId="0" borderId="6" xfId="0" applyNumberFormat="1" applyFont="1" applyBorder="1" applyAlignment="1" applyProtection="1">
      <alignment horizontal="center" vertical="center" wrapText="1"/>
      <protection locked="0"/>
    </xf>
    <xf numFmtId="165" fontId="1" fillId="0" borderId="7" xfId="0" applyNumberFormat="1" applyFont="1" applyFill="1" applyBorder="1" applyAlignment="1" applyProtection="1">
      <alignment horizontal="right" vertical="center"/>
    </xf>
    <xf numFmtId="49" fontId="6" fillId="0" borderId="1" xfId="0" applyNumberFormat="1" applyFont="1" applyFill="1" applyBorder="1" applyAlignment="1" applyProtection="1">
      <alignment horizontal="left" vertical="center"/>
      <protection locked="0"/>
    </xf>
    <xf numFmtId="49" fontId="1" fillId="2" borderId="8" xfId="0" applyNumberFormat="1" applyFont="1" applyFill="1" applyBorder="1" applyAlignment="1" applyProtection="1">
      <alignment horizontal="left" vertical="center"/>
      <protection locked="0"/>
    </xf>
    <xf numFmtId="0" fontId="1" fillId="2" borderId="2" xfId="2" applyFont="1" applyFill="1" applyBorder="1" applyAlignment="1" applyProtection="1">
      <alignment horizontal="justify" vertical="top" wrapText="1"/>
      <protection locked="0"/>
    </xf>
    <xf numFmtId="4" fontId="1" fillId="2" borderId="2" xfId="0" applyNumberFormat="1" applyFont="1" applyFill="1" applyBorder="1" applyAlignment="1" applyProtection="1">
      <alignment horizontal="center" vertical="center"/>
      <protection locked="0"/>
    </xf>
    <xf numFmtId="0" fontId="1" fillId="2" borderId="2" xfId="1" applyFont="1" applyFill="1" applyBorder="1" applyAlignment="1" applyProtection="1">
      <alignment horizontal="center" vertical="center"/>
      <protection locked="0"/>
    </xf>
    <xf numFmtId="4" fontId="1" fillId="2" borderId="2" xfId="0" applyNumberFormat="1" applyFont="1" applyFill="1" applyBorder="1" applyAlignment="1" applyProtection="1">
      <alignment horizontal="center" vertical="center" wrapText="1"/>
      <protection locked="0"/>
    </xf>
    <xf numFmtId="165" fontId="1" fillId="2" borderId="3" xfId="0" applyNumberFormat="1" applyFont="1" applyFill="1" applyBorder="1" applyAlignment="1" applyProtection="1">
      <alignment horizontal="right" vertical="center"/>
    </xf>
    <xf numFmtId="0" fontId="14" fillId="0" borderId="2" xfId="2" applyFont="1" applyFill="1" applyBorder="1" applyAlignment="1" applyProtection="1">
      <alignment horizontal="justify" vertical="top" wrapText="1"/>
      <protection locked="0"/>
    </xf>
    <xf numFmtId="49" fontId="1" fillId="0" borderId="10" xfId="0" applyNumberFormat="1" applyFont="1" applyBorder="1" applyAlignment="1" applyProtection="1">
      <alignment horizontal="left" vertical="center"/>
      <protection locked="0"/>
    </xf>
    <xf numFmtId="0" fontId="14" fillId="0" borderId="6" xfId="2" applyFont="1" applyFill="1" applyBorder="1" applyAlignment="1" applyProtection="1">
      <alignment horizontal="justify" vertical="top" wrapText="1"/>
      <protection locked="0"/>
    </xf>
    <xf numFmtId="4" fontId="1" fillId="0" borderId="6" xfId="0" applyNumberFormat="1" applyFont="1" applyFill="1" applyBorder="1" applyAlignment="1" applyProtection="1">
      <alignment horizontal="center" vertical="center" wrapText="1"/>
      <protection locked="0"/>
    </xf>
    <xf numFmtId="0" fontId="1" fillId="0" borderId="23" xfId="2" applyFont="1" applyFill="1" applyBorder="1" applyAlignment="1" applyProtection="1">
      <alignment horizontal="justify" vertical="top" wrapText="1"/>
      <protection locked="0"/>
    </xf>
    <xf numFmtId="49" fontId="5" fillId="0" borderId="48" xfId="0" applyNumberFormat="1" applyFont="1" applyBorder="1" applyAlignment="1" applyProtection="1">
      <alignment horizontal="left" vertical="center"/>
      <protection locked="0"/>
    </xf>
    <xf numFmtId="0" fontId="13" fillId="0" borderId="25" xfId="0" applyFont="1" applyFill="1" applyBorder="1" applyAlignment="1" applyProtection="1">
      <alignment horizontal="left" vertical="center" wrapText="1"/>
      <protection locked="0"/>
    </xf>
    <xf numFmtId="4" fontId="13" fillId="0" borderId="25" xfId="0" applyNumberFormat="1" applyFont="1" applyFill="1" applyBorder="1" applyAlignment="1" applyProtection="1">
      <alignment horizontal="center" vertical="center"/>
      <protection locked="0"/>
    </xf>
    <xf numFmtId="0" fontId="13" fillId="0" borderId="49" xfId="0" applyFont="1" applyFill="1" applyBorder="1" applyAlignment="1" applyProtection="1">
      <alignment horizontal="center" vertical="center"/>
      <protection locked="0"/>
    </xf>
    <xf numFmtId="4" fontId="13" fillId="0" borderId="22" xfId="0" applyNumberFormat="1" applyFont="1" applyFill="1" applyBorder="1" applyAlignment="1" applyProtection="1">
      <alignment horizontal="center" vertical="center"/>
      <protection locked="0"/>
    </xf>
    <xf numFmtId="165" fontId="13" fillId="0" borderId="22" xfId="0" applyNumberFormat="1" applyFont="1" applyBorder="1" applyAlignment="1" applyProtection="1">
      <alignment horizontal="right" vertical="center"/>
    </xf>
    <xf numFmtId="0" fontId="11" fillId="0" borderId="25" xfId="0" applyFont="1" applyFill="1" applyBorder="1" applyAlignment="1" applyProtection="1">
      <alignment horizontal="left" vertical="center" wrapText="1"/>
      <protection locked="0"/>
    </xf>
    <xf numFmtId="165" fontId="11" fillId="0" borderId="22" xfId="0" applyNumberFormat="1" applyFont="1" applyBorder="1" applyAlignment="1" applyProtection="1">
      <alignment horizontal="right" vertical="center"/>
    </xf>
    <xf numFmtId="0" fontId="50" fillId="0" borderId="0" xfId="0" applyFont="1"/>
    <xf numFmtId="49" fontId="50" fillId="0" borderId="0" xfId="0" applyNumberFormat="1" applyFont="1" applyAlignment="1">
      <alignment horizontal="left"/>
    </xf>
    <xf numFmtId="49" fontId="50" fillId="0" borderId="0" xfId="0" applyNumberFormat="1" applyFont="1" applyAlignment="1">
      <alignment horizontal="left" wrapText="1"/>
    </xf>
    <xf numFmtId="2" fontId="50" fillId="0" borderId="0" xfId="0" applyNumberFormat="1" applyFont="1" applyAlignment="1">
      <alignment horizontal="right"/>
    </xf>
    <xf numFmtId="167" fontId="50" fillId="0" borderId="0" xfId="0" applyNumberFormat="1" applyFont="1" applyAlignment="1">
      <alignment horizontal="right"/>
    </xf>
    <xf numFmtId="0" fontId="51" fillId="0" borderId="0" xfId="0" applyFont="1"/>
    <xf numFmtId="49" fontId="51" fillId="6" borderId="35" xfId="0" applyNumberFormat="1" applyFont="1" applyFill="1" applyBorder="1" applyAlignment="1">
      <alignment horizontal="left"/>
    </xf>
    <xf numFmtId="49" fontId="51" fillId="6" borderId="35" xfId="0" applyNumberFormat="1" applyFont="1" applyFill="1" applyBorder="1" applyAlignment="1">
      <alignment horizontal="left" wrapText="1"/>
    </xf>
    <xf numFmtId="2" fontId="51" fillId="6" borderId="35" xfId="0" applyNumberFormat="1" applyFont="1" applyFill="1" applyBorder="1" applyAlignment="1">
      <alignment horizontal="left"/>
    </xf>
    <xf numFmtId="167" fontId="51" fillId="6" borderId="35" xfId="0" applyNumberFormat="1" applyFont="1" applyFill="1" applyBorder="1" applyAlignment="1">
      <alignment horizontal="left"/>
    </xf>
    <xf numFmtId="0" fontId="0" fillId="0" borderId="0" xfId="0" applyProtection="1"/>
    <xf numFmtId="49" fontId="0" fillId="0" borderId="0" xfId="0" applyNumberFormat="1" applyAlignment="1" applyProtection="1">
      <alignment horizontal="left" wrapText="1"/>
    </xf>
    <xf numFmtId="167" fontId="0" fillId="0" borderId="0" xfId="0" applyNumberFormat="1" applyAlignment="1" applyProtection="1">
      <alignment horizontal="right"/>
      <protection locked="0"/>
    </xf>
    <xf numFmtId="2" fontId="0" fillId="0" borderId="0" xfId="0" applyNumberFormat="1" applyAlignment="1" applyProtection="1">
      <alignment horizontal="right"/>
    </xf>
    <xf numFmtId="0" fontId="0" fillId="0" borderId="21" xfId="0" applyBorder="1"/>
    <xf numFmtId="4" fontId="0" fillId="0" borderId="21" xfId="0" applyNumberFormat="1" applyBorder="1"/>
    <xf numFmtId="0" fontId="0" fillId="0" borderId="50" xfId="0" applyBorder="1"/>
    <xf numFmtId="49" fontId="0" fillId="0" borderId="50" xfId="0" applyNumberFormat="1" applyBorder="1" applyAlignment="1">
      <alignment horizontal="left"/>
    </xf>
    <xf numFmtId="49" fontId="0" fillId="0" borderId="50" xfId="0" applyNumberFormat="1" applyBorder="1" applyAlignment="1">
      <alignment horizontal="left" wrapText="1"/>
    </xf>
    <xf numFmtId="2" fontId="0" fillId="0" borderId="50" xfId="0" applyNumberFormat="1" applyBorder="1" applyAlignment="1">
      <alignment horizontal="right"/>
    </xf>
    <xf numFmtId="167" fontId="0" fillId="0" borderId="50" xfId="0" applyNumberFormat="1" applyBorder="1" applyAlignment="1">
      <alignment horizontal="right"/>
    </xf>
    <xf numFmtId="0" fontId="0" fillId="0" borderId="51" xfId="0" applyBorder="1"/>
    <xf numFmtId="49" fontId="0" fillId="0" borderId="51" xfId="0" applyNumberFormat="1" applyBorder="1" applyAlignment="1">
      <alignment horizontal="left"/>
    </xf>
    <xf numFmtId="49" fontId="0" fillId="0" borderId="51" xfId="0" applyNumberFormat="1" applyBorder="1" applyAlignment="1">
      <alignment horizontal="left" wrapText="1"/>
    </xf>
    <xf numFmtId="2" fontId="0" fillId="0" borderId="51" xfId="0" applyNumberFormat="1" applyBorder="1" applyAlignment="1">
      <alignment horizontal="right"/>
    </xf>
    <xf numFmtId="167" fontId="0" fillId="0" borderId="51" xfId="0" applyNumberFormat="1" applyBorder="1" applyAlignment="1">
      <alignment horizontal="right"/>
    </xf>
    <xf numFmtId="4" fontId="44" fillId="0" borderId="2" xfId="0" applyNumberFormat="1" applyFont="1" applyBorder="1" applyAlignment="1" applyProtection="1">
      <alignment horizontal="center" vertical="center" wrapText="1"/>
      <protection locked="0"/>
    </xf>
    <xf numFmtId="49" fontId="41" fillId="0" borderId="10" xfId="0" applyNumberFormat="1" applyFont="1" applyBorder="1" applyAlignment="1" applyProtection="1">
      <alignment horizontal="left" vertical="center"/>
      <protection locked="0"/>
    </xf>
    <xf numFmtId="0" fontId="41" fillId="0" borderId="6" xfId="0" applyFont="1" applyFill="1" applyBorder="1" applyAlignment="1" applyProtection="1">
      <alignment horizontal="left" vertical="center" wrapText="1"/>
      <protection locked="0"/>
    </xf>
    <xf numFmtId="4" fontId="42" fillId="0" borderId="6" xfId="0" applyNumberFormat="1" applyFont="1" applyFill="1" applyBorder="1" applyAlignment="1" applyProtection="1">
      <alignment horizontal="center" vertical="center"/>
      <protection locked="0"/>
    </xf>
    <xf numFmtId="0" fontId="42" fillId="0" borderId="6" xfId="0" applyFont="1" applyFill="1" applyBorder="1" applyAlignment="1" applyProtection="1">
      <alignment horizontal="center" vertical="center"/>
      <protection locked="0"/>
    </xf>
    <xf numFmtId="165" fontId="42" fillId="0" borderId="7" xfId="0" applyNumberFormat="1" applyFont="1" applyBorder="1" applyAlignment="1" applyProtection="1">
      <alignment horizontal="right" vertical="center"/>
    </xf>
    <xf numFmtId="0" fontId="1" fillId="0" borderId="2" xfId="2" applyFont="1" applyFill="1" applyBorder="1" applyAlignment="1" applyProtection="1">
      <alignment horizontal="justify" vertical="top" wrapText="1"/>
      <protection locked="0"/>
    </xf>
    <xf numFmtId="49" fontId="1" fillId="0" borderId="1" xfId="0" applyNumberFormat="1" applyFont="1" applyBorder="1" applyAlignment="1">
      <alignment horizontal="left" vertical="center"/>
    </xf>
    <xf numFmtId="0" fontId="1" fillId="0" borderId="17" xfId="2" applyFont="1" applyBorder="1" applyAlignment="1">
      <alignment horizontal="justify" vertical="top" wrapText="1"/>
    </xf>
    <xf numFmtId="0" fontId="1" fillId="0" borderId="6" xfId="2" applyFont="1" applyBorder="1" applyAlignment="1" applyProtection="1">
      <alignment horizontal="justify" vertical="top" wrapText="1"/>
      <protection locked="0"/>
    </xf>
    <xf numFmtId="49" fontId="1" fillId="0" borderId="8" xfId="0" applyNumberFormat="1" applyFont="1" applyFill="1" applyBorder="1" applyAlignment="1" applyProtection="1">
      <alignment horizontal="left" vertical="center"/>
      <protection locked="0"/>
    </xf>
    <xf numFmtId="49" fontId="1" fillId="0" borderId="10" xfId="0" applyNumberFormat="1" applyFont="1" applyFill="1" applyBorder="1" applyAlignment="1" applyProtection="1">
      <alignment horizontal="left" vertical="center"/>
      <protection locked="0"/>
    </xf>
    <xf numFmtId="0" fontId="1" fillId="0" borderId="6" xfId="2" applyFont="1" applyFill="1" applyBorder="1" applyAlignment="1">
      <alignment horizontal="justify" vertical="top" wrapText="1"/>
    </xf>
    <xf numFmtId="4" fontId="1" fillId="0" borderId="6" xfId="0" applyNumberFormat="1" applyFont="1" applyFill="1" applyBorder="1" applyAlignment="1">
      <alignment horizontal="center" vertical="center"/>
    </xf>
    <xf numFmtId="0" fontId="1" fillId="0" borderId="6" xfId="1" applyFont="1" applyFill="1" applyBorder="1" applyAlignment="1">
      <alignment horizontal="center" vertical="center"/>
    </xf>
    <xf numFmtId="4" fontId="1" fillId="0" borderId="6" xfId="0" applyNumberFormat="1" applyFont="1" applyFill="1" applyBorder="1" applyAlignment="1">
      <alignment horizontal="center" vertical="center" wrapText="1"/>
    </xf>
    <xf numFmtId="4" fontId="3" fillId="0" borderId="17" xfId="0" applyNumberFormat="1"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169" fontId="50" fillId="0" borderId="0" xfId="0" applyNumberFormat="1" applyFont="1" applyAlignment="1">
      <alignment horizontal="right"/>
    </xf>
    <xf numFmtId="169" fontId="51" fillId="6" borderId="35" xfId="0" applyNumberFormat="1" applyFont="1" applyFill="1" applyBorder="1" applyAlignment="1">
      <alignment horizontal="left"/>
    </xf>
    <xf numFmtId="169" fontId="0" fillId="0" borderId="0" xfId="0" applyNumberFormat="1" applyAlignment="1">
      <alignment horizontal="right"/>
    </xf>
    <xf numFmtId="169" fontId="0" fillId="0" borderId="0" xfId="0" applyNumberFormat="1" applyAlignment="1" applyProtection="1">
      <alignment horizontal="right"/>
    </xf>
    <xf numFmtId="0" fontId="14" fillId="0" borderId="23" xfId="2" applyFont="1" applyBorder="1" applyAlignment="1">
      <alignment horizontal="justify" vertical="top" wrapText="1"/>
    </xf>
    <xf numFmtId="49" fontId="1" fillId="0" borderId="40" xfId="0" applyNumberFormat="1" applyFont="1" applyFill="1" applyBorder="1" applyAlignment="1" applyProtection="1">
      <alignment horizontal="left" vertical="center"/>
      <protection locked="0"/>
    </xf>
    <xf numFmtId="0" fontId="1" fillId="0" borderId="23" xfId="2" applyFont="1" applyBorder="1" applyAlignment="1">
      <alignment horizontal="justify" vertical="top" wrapText="1"/>
    </xf>
    <xf numFmtId="4" fontId="1" fillId="0" borderId="23" xfId="0" applyNumberFormat="1" applyFont="1" applyFill="1" applyBorder="1" applyAlignment="1">
      <alignment horizontal="center" vertical="center"/>
    </xf>
    <xf numFmtId="0" fontId="1" fillId="0" borderId="23" xfId="1" applyFont="1" applyFill="1" applyBorder="1" applyAlignment="1">
      <alignment horizontal="center" vertical="center"/>
    </xf>
    <xf numFmtId="0" fontId="13" fillId="0" borderId="17" xfId="0" applyFont="1" applyFill="1" applyBorder="1" applyAlignment="1" applyProtection="1">
      <alignment horizontal="left" vertical="center" wrapText="1"/>
      <protection locked="0"/>
    </xf>
    <xf numFmtId="0" fontId="14" fillId="0" borderId="23" xfId="2" applyBorder="1" applyAlignment="1" applyProtection="1">
      <alignment horizontal="justify" vertical="top" wrapText="1"/>
      <protection locked="0"/>
    </xf>
    <xf numFmtId="4" fontId="5" fillId="0" borderId="23" xfId="0" applyNumberFormat="1" applyFont="1" applyFill="1" applyBorder="1" applyAlignment="1" applyProtection="1">
      <alignment horizontal="center" vertical="center"/>
      <protection locked="0"/>
    </xf>
    <xf numFmtId="0" fontId="5" fillId="0" borderId="2" xfId="1"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23" xfId="1" applyFont="1" applyFill="1" applyBorder="1" applyAlignment="1" applyProtection="1">
      <alignment horizontal="center" vertical="center"/>
      <protection locked="0"/>
    </xf>
    <xf numFmtId="0" fontId="14" fillId="0" borderId="2" xfId="2" applyBorder="1" applyAlignment="1" applyProtection="1">
      <alignment horizontal="left" vertical="top" wrapText="1"/>
      <protection locked="0"/>
    </xf>
    <xf numFmtId="4" fontId="5" fillId="0" borderId="2" xfId="0" applyNumberFormat="1" applyFont="1" applyFill="1" applyBorder="1" applyAlignment="1" applyProtection="1">
      <alignment horizontal="center" vertical="center"/>
      <protection locked="0"/>
    </xf>
    <xf numFmtId="4" fontId="44" fillId="0" borderId="27" xfId="0" applyNumberFormat="1" applyFont="1" applyBorder="1" applyAlignment="1" applyProtection="1">
      <alignment horizontal="center" vertical="center" wrapText="1"/>
      <protection locked="0"/>
    </xf>
    <xf numFmtId="0" fontId="14" fillId="0" borderId="2" xfId="2" applyBorder="1" applyAlignment="1" applyProtection="1">
      <alignment horizontal="justify" vertical="top" wrapText="1"/>
      <protection locked="0"/>
    </xf>
    <xf numFmtId="49" fontId="54" fillId="0" borderId="0" xfId="0" applyNumberFormat="1" applyFont="1" applyAlignment="1" applyProtection="1">
      <alignment horizontal="left" vertical="center"/>
      <protection locked="0"/>
    </xf>
    <xf numFmtId="0" fontId="9" fillId="0" borderId="0" xfId="0" applyFont="1" applyAlignment="1" applyProtection="1">
      <alignment horizontal="left" vertical="center" wrapText="1"/>
      <protection locked="0"/>
    </xf>
    <xf numFmtId="4" fontId="9" fillId="0" borderId="0" xfId="0" applyNumberFormat="1" applyFont="1" applyAlignment="1" applyProtection="1">
      <alignment horizontal="center" vertical="center"/>
      <protection locked="0"/>
    </xf>
    <xf numFmtId="0" fontId="9" fillId="0" borderId="0" xfId="0" applyFont="1" applyBorder="1" applyAlignment="1" applyProtection="1">
      <alignment horizontal="center" vertical="center"/>
      <protection locked="0"/>
    </xf>
    <xf numFmtId="164" fontId="9" fillId="0" borderId="0" xfId="0" applyNumberFormat="1" applyFont="1" applyAlignment="1" applyProtection="1">
      <alignment horizontal="right" vertical="center"/>
    </xf>
    <xf numFmtId="49" fontId="55" fillId="0" borderId="48" xfId="0" applyNumberFormat="1" applyFont="1" applyBorder="1" applyAlignment="1" applyProtection="1">
      <alignment horizontal="center" vertical="center" wrapText="1"/>
      <protection locked="0"/>
    </xf>
    <xf numFmtId="0" fontId="55" fillId="0" borderId="52" xfId="0" applyFont="1" applyBorder="1" applyAlignment="1" applyProtection="1">
      <alignment horizontal="center" vertical="center" wrapText="1"/>
      <protection locked="0"/>
    </xf>
    <xf numFmtId="4" fontId="55" fillId="0" borderId="52" xfId="0" applyNumberFormat="1" applyFont="1" applyBorder="1" applyAlignment="1" applyProtection="1">
      <alignment horizontal="center" vertical="center" wrapText="1"/>
      <protection locked="0"/>
    </xf>
    <xf numFmtId="0" fontId="55" fillId="0" borderId="52" xfId="0" applyFont="1" applyBorder="1" applyAlignment="1" applyProtection="1">
      <alignment horizontal="center" vertical="center"/>
      <protection locked="0"/>
    </xf>
    <xf numFmtId="164" fontId="55" fillId="0" borderId="16" xfId="0" applyNumberFormat="1" applyFont="1" applyBorder="1" applyAlignment="1" applyProtection="1">
      <alignment horizontal="right" vertical="center"/>
    </xf>
    <xf numFmtId="4" fontId="1" fillId="0" borderId="2" xfId="0" applyNumberFormat="1" applyFont="1" applyBorder="1" applyAlignment="1">
      <alignment horizontal="center" vertical="center" wrapText="1"/>
    </xf>
    <xf numFmtId="0" fontId="14" fillId="0" borderId="2" xfId="2" applyBorder="1" applyAlignment="1">
      <alignment horizontal="justify" vertical="top" wrapText="1"/>
    </xf>
    <xf numFmtId="49" fontId="55" fillId="0" borderId="9" xfId="0" applyNumberFormat="1" applyFont="1" applyBorder="1" applyAlignment="1" applyProtection="1">
      <alignment horizontal="left" vertical="center"/>
      <protection locked="0"/>
    </xf>
    <xf numFmtId="0" fontId="55" fillId="0" borderId="4" xfId="0" applyFont="1" applyFill="1" applyBorder="1" applyAlignment="1" applyProtection="1">
      <alignment horizontal="left" vertical="center" wrapText="1"/>
      <protection locked="0"/>
    </xf>
    <xf numFmtId="4" fontId="55" fillId="0" borderId="4" xfId="0" applyNumberFormat="1" applyFont="1" applyFill="1" applyBorder="1" applyAlignment="1" applyProtection="1">
      <alignment horizontal="center" vertical="center"/>
      <protection locked="0"/>
    </xf>
    <xf numFmtId="0" fontId="55" fillId="0" borderId="4" xfId="0" applyFont="1" applyFill="1" applyBorder="1" applyAlignment="1" applyProtection="1">
      <alignment horizontal="center" vertical="center"/>
      <protection locked="0"/>
    </xf>
    <xf numFmtId="165" fontId="55" fillId="0" borderId="5" xfId="0" applyNumberFormat="1" applyFont="1" applyBorder="1" applyAlignment="1" applyProtection="1">
      <alignment horizontal="right" vertical="center"/>
    </xf>
    <xf numFmtId="49" fontId="56" fillId="0" borderId="8" xfId="0" applyNumberFormat="1" applyFont="1" applyBorder="1" applyAlignment="1" applyProtection="1">
      <alignment horizontal="left" vertical="center"/>
      <protection locked="0"/>
    </xf>
    <xf numFmtId="0" fontId="56" fillId="0" borderId="2" xfId="0" applyFont="1" applyFill="1" applyBorder="1" applyAlignment="1" applyProtection="1">
      <alignment horizontal="left" vertical="center" wrapText="1"/>
      <protection locked="0"/>
    </xf>
    <xf numFmtId="4" fontId="55" fillId="0" borderId="2" xfId="0" applyNumberFormat="1" applyFont="1" applyFill="1" applyBorder="1" applyAlignment="1" applyProtection="1">
      <alignment horizontal="center" vertical="center"/>
      <protection locked="0"/>
    </xf>
    <xf numFmtId="0" fontId="55" fillId="0" borderId="2" xfId="0" applyFont="1" applyFill="1" applyBorder="1" applyAlignment="1" applyProtection="1">
      <alignment horizontal="center" vertical="center"/>
      <protection locked="0"/>
    </xf>
    <xf numFmtId="165" fontId="55" fillId="0" borderId="3" xfId="0" applyNumberFormat="1" applyFont="1" applyBorder="1" applyAlignment="1" applyProtection="1">
      <alignment horizontal="right" vertical="center"/>
    </xf>
    <xf numFmtId="49" fontId="9" fillId="0" borderId="8" xfId="0" applyNumberFormat="1" applyFont="1" applyBorder="1" applyAlignment="1" applyProtection="1">
      <alignment horizontal="left" vertical="center"/>
      <protection locked="0"/>
    </xf>
    <xf numFmtId="0" fontId="10" fillId="0" borderId="2" xfId="2" applyFont="1" applyBorder="1" applyAlignment="1" applyProtection="1">
      <alignment horizontal="justify" vertical="top" wrapText="1"/>
      <protection locked="0"/>
    </xf>
    <xf numFmtId="4" fontId="9" fillId="0" borderId="2" xfId="0" applyNumberFormat="1"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4" fontId="10" fillId="0" borderId="2" xfId="0" applyNumberFormat="1" applyFont="1" applyBorder="1" applyAlignment="1" applyProtection="1">
      <alignment horizontal="center" vertical="center" wrapText="1"/>
      <protection locked="0"/>
    </xf>
    <xf numFmtId="49" fontId="57" fillId="0" borderId="48" xfId="0" applyNumberFormat="1" applyFont="1" applyBorder="1" applyAlignment="1" applyProtection="1">
      <alignment horizontal="left" vertical="center"/>
      <protection locked="0"/>
    </xf>
    <xf numFmtId="0" fontId="57" fillId="0" borderId="52" xfId="0" applyFont="1" applyFill="1" applyBorder="1" applyAlignment="1" applyProtection="1">
      <alignment horizontal="left" vertical="center" wrapText="1"/>
      <protection locked="0"/>
    </xf>
    <xf numFmtId="4" fontId="58" fillId="0" borderId="52" xfId="0" applyNumberFormat="1" applyFont="1" applyFill="1" applyBorder="1" applyAlignment="1" applyProtection="1">
      <alignment horizontal="center" vertical="center"/>
      <protection locked="0"/>
    </xf>
    <xf numFmtId="0" fontId="58" fillId="0" borderId="52" xfId="0" applyFont="1" applyFill="1" applyBorder="1" applyAlignment="1" applyProtection="1">
      <alignment horizontal="center" vertical="center"/>
      <protection locked="0"/>
    </xf>
    <xf numFmtId="4" fontId="55" fillId="0" borderId="52" xfId="0" applyNumberFormat="1" applyFont="1" applyFill="1" applyBorder="1" applyAlignment="1" applyProtection="1">
      <alignment horizontal="center" vertical="center"/>
      <protection locked="0"/>
    </xf>
    <xf numFmtId="49" fontId="56" fillId="0" borderId="1" xfId="0" applyNumberFormat="1" applyFont="1" applyBorder="1" applyAlignment="1" applyProtection="1">
      <alignment horizontal="left" vertical="center"/>
      <protection locked="0"/>
    </xf>
    <xf numFmtId="0" fontId="56" fillId="0" borderId="53" xfId="0" applyFont="1" applyFill="1" applyBorder="1" applyAlignment="1" applyProtection="1">
      <alignment horizontal="left" vertical="center" wrapText="1"/>
      <protection locked="0"/>
    </xf>
    <xf numFmtId="4" fontId="55" fillId="0" borderId="53" xfId="0" applyNumberFormat="1" applyFont="1" applyFill="1" applyBorder="1" applyAlignment="1" applyProtection="1">
      <alignment horizontal="center" vertical="center"/>
      <protection locked="0"/>
    </xf>
    <xf numFmtId="0" fontId="55" fillId="0" borderId="53" xfId="0" applyFont="1" applyFill="1" applyBorder="1" applyAlignment="1" applyProtection="1">
      <alignment horizontal="center" vertical="center"/>
      <protection locked="0"/>
    </xf>
    <xf numFmtId="49" fontId="9" fillId="0" borderId="1" xfId="0" applyNumberFormat="1" applyFont="1" applyBorder="1" applyAlignment="1" applyProtection="1">
      <alignment horizontal="left" vertical="center"/>
      <protection locked="0"/>
    </xf>
    <xf numFmtId="4" fontId="9" fillId="0" borderId="55" xfId="0" applyNumberFormat="1" applyFont="1" applyFill="1" applyBorder="1" applyAlignment="1" applyProtection="1">
      <alignment horizontal="center" vertical="center"/>
      <protection locked="0"/>
    </xf>
    <xf numFmtId="0" fontId="10" fillId="0" borderId="23" xfId="2" applyFont="1" applyBorder="1" applyAlignment="1" applyProtection="1">
      <alignment horizontal="justify" vertical="top" wrapText="1"/>
      <protection locked="0"/>
    </xf>
    <xf numFmtId="4" fontId="9" fillId="0" borderId="56" xfId="0" applyNumberFormat="1"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4" fontId="10" fillId="0" borderId="23" xfId="0" applyNumberFormat="1" applyFont="1" applyBorder="1" applyAlignment="1" applyProtection="1">
      <alignment horizontal="center" vertical="center" wrapText="1"/>
      <protection locked="0"/>
    </xf>
    <xf numFmtId="0" fontId="57" fillId="0" borderId="25" xfId="0" applyFont="1" applyFill="1" applyBorder="1" applyAlignment="1" applyProtection="1">
      <alignment horizontal="left" vertical="center" wrapText="1"/>
      <protection locked="0"/>
    </xf>
    <xf numFmtId="4" fontId="58" fillId="0" borderId="25" xfId="0" applyNumberFormat="1" applyFont="1" applyFill="1" applyBorder="1" applyAlignment="1" applyProtection="1">
      <alignment horizontal="center" vertical="center"/>
      <protection locked="0"/>
    </xf>
    <xf numFmtId="0" fontId="58" fillId="0" borderId="25" xfId="0" applyFont="1" applyFill="1" applyBorder="1" applyAlignment="1" applyProtection="1">
      <alignment horizontal="center" vertical="center"/>
      <protection locked="0"/>
    </xf>
    <xf numFmtId="4" fontId="55" fillId="0" borderId="25" xfId="0" applyNumberFormat="1" applyFont="1" applyFill="1" applyBorder="1" applyAlignment="1" applyProtection="1">
      <alignment horizontal="center" vertical="center"/>
      <protection locked="0"/>
    </xf>
    <xf numFmtId="49" fontId="59" fillId="0" borderId="48" xfId="0" applyNumberFormat="1" applyFont="1" applyBorder="1" applyAlignment="1" applyProtection="1">
      <alignment horizontal="left" vertical="center"/>
      <protection locked="0"/>
    </xf>
    <xf numFmtId="0" fontId="60" fillId="0" borderId="25" xfId="0" applyFont="1" applyFill="1" applyBorder="1" applyAlignment="1" applyProtection="1">
      <alignment horizontal="left" vertical="center" wrapText="1"/>
      <protection locked="0"/>
    </xf>
    <xf numFmtId="4" fontId="60" fillId="0" borderId="25" xfId="0" applyNumberFormat="1" applyFont="1" applyFill="1" applyBorder="1" applyAlignment="1" applyProtection="1">
      <alignment horizontal="center" vertical="center"/>
      <protection locked="0"/>
    </xf>
    <xf numFmtId="0" fontId="60" fillId="0" borderId="25" xfId="0" applyFont="1" applyFill="1" applyBorder="1" applyAlignment="1" applyProtection="1">
      <alignment horizontal="center" vertical="center"/>
      <protection locked="0"/>
    </xf>
    <xf numFmtId="4" fontId="9" fillId="0" borderId="25" xfId="0" applyNumberFormat="1" applyFont="1" applyFill="1" applyBorder="1" applyAlignment="1" applyProtection="1">
      <alignment horizontal="center" vertical="center"/>
      <protection locked="0"/>
    </xf>
    <xf numFmtId="49" fontId="55" fillId="0" borderId="8" xfId="0" applyNumberFormat="1" applyFont="1" applyBorder="1" applyAlignment="1" applyProtection="1">
      <alignment horizontal="left" vertical="center"/>
      <protection locked="0"/>
    </xf>
    <xf numFmtId="0" fontId="55" fillId="0" borderId="2" xfId="0" applyFont="1" applyFill="1" applyBorder="1" applyAlignment="1" applyProtection="1">
      <alignment horizontal="left" vertical="center" wrapText="1"/>
      <protection locked="0"/>
    </xf>
    <xf numFmtId="49" fontId="55" fillId="0" borderId="1" xfId="0" applyNumberFormat="1" applyFont="1" applyBorder="1" applyAlignment="1" applyProtection="1">
      <alignment horizontal="left" vertical="center"/>
      <protection locked="0"/>
    </xf>
    <xf numFmtId="0" fontId="9" fillId="0" borderId="53" xfId="0" applyFont="1" applyFill="1" applyBorder="1" applyAlignment="1" applyProtection="1">
      <alignment horizontal="left" vertical="center" wrapText="1"/>
      <protection locked="0"/>
    </xf>
    <xf numFmtId="49" fontId="9" fillId="2" borderId="8" xfId="0" applyNumberFormat="1" applyFont="1" applyFill="1" applyBorder="1" applyAlignment="1" applyProtection="1">
      <alignment horizontal="left" vertical="center"/>
      <protection locked="0"/>
    </xf>
    <xf numFmtId="0" fontId="38" fillId="2" borderId="2" xfId="0" applyFont="1" applyFill="1" applyBorder="1" applyAlignment="1" applyProtection="1">
      <alignment vertical="top" wrapText="1"/>
      <protection locked="0"/>
    </xf>
    <xf numFmtId="4" fontId="9" fillId="2" borderId="2" xfId="0" applyNumberFormat="1" applyFont="1" applyFill="1" applyBorder="1" applyAlignment="1" applyProtection="1">
      <alignment horizontal="center" vertical="center"/>
      <protection locked="0"/>
    </xf>
    <xf numFmtId="0" fontId="9" fillId="2" borderId="2" xfId="1" applyFont="1" applyFill="1" applyBorder="1" applyAlignment="1" applyProtection="1">
      <alignment horizontal="center" vertical="center"/>
      <protection locked="0"/>
    </xf>
    <xf numFmtId="4" fontId="10" fillId="2" borderId="2" xfId="0" applyNumberFormat="1" applyFont="1" applyFill="1" applyBorder="1" applyAlignment="1" applyProtection="1">
      <alignment horizontal="center" vertical="center" wrapText="1"/>
      <protection locked="0"/>
    </xf>
    <xf numFmtId="0" fontId="9" fillId="0" borderId="2" xfId="1" applyFont="1" applyFill="1" applyBorder="1" applyAlignment="1" applyProtection="1">
      <alignment horizontal="center" vertical="center"/>
      <protection locked="0"/>
    </xf>
    <xf numFmtId="0" fontId="14" fillId="0" borderId="57" xfId="2" applyBorder="1" applyAlignment="1" applyProtection="1">
      <alignment horizontal="justify" vertical="top" wrapText="1"/>
      <protection locked="0"/>
    </xf>
    <xf numFmtId="4" fontId="5" fillId="0" borderId="57" xfId="0" applyNumberFormat="1" applyFont="1" applyFill="1" applyBorder="1" applyAlignment="1" applyProtection="1">
      <alignment horizontal="center" vertical="center"/>
      <protection locked="0"/>
    </xf>
    <xf numFmtId="4" fontId="1" fillId="0" borderId="57" xfId="0" applyNumberFormat="1" applyFont="1" applyBorder="1" applyAlignment="1" applyProtection="1">
      <alignment horizontal="center" vertical="center" wrapText="1"/>
      <protection locked="0"/>
    </xf>
    <xf numFmtId="0" fontId="14" fillId="0" borderId="6" xfId="2" applyBorder="1" applyAlignment="1" applyProtection="1">
      <alignment horizontal="justify" vertical="top" wrapText="1"/>
      <protection locked="0"/>
    </xf>
    <xf numFmtId="4" fontId="5" fillId="0" borderId="58" xfId="0" applyNumberFormat="1" applyFont="1" applyFill="1" applyBorder="1" applyAlignment="1" applyProtection="1">
      <alignment horizontal="center" vertical="center"/>
      <protection locked="0"/>
    </xf>
    <xf numFmtId="0" fontId="5" fillId="0" borderId="58" xfId="1" applyFont="1" applyFill="1" applyBorder="1" applyAlignment="1" applyProtection="1">
      <alignment horizontal="center" vertical="center"/>
      <protection locked="0"/>
    </xf>
    <xf numFmtId="4" fontId="1" fillId="0" borderId="58" xfId="0" applyNumberFormat="1" applyFont="1" applyBorder="1" applyAlignment="1" applyProtection="1">
      <alignment horizontal="center" vertical="center" wrapText="1"/>
      <protection locked="0"/>
    </xf>
    <xf numFmtId="0" fontId="60" fillId="0" borderId="52" xfId="0" applyFont="1" applyFill="1" applyBorder="1" applyAlignment="1" applyProtection="1">
      <alignment horizontal="left" vertical="center" wrapText="1"/>
      <protection locked="0"/>
    </xf>
    <xf numFmtId="4" fontId="60" fillId="0" borderId="52" xfId="0" applyNumberFormat="1" applyFont="1" applyFill="1" applyBorder="1" applyAlignment="1" applyProtection="1">
      <alignment horizontal="center" vertical="center"/>
      <protection locked="0"/>
    </xf>
    <xf numFmtId="0" fontId="60" fillId="0" borderId="52" xfId="0" applyFont="1" applyFill="1" applyBorder="1" applyAlignment="1" applyProtection="1">
      <alignment horizontal="center" vertical="center"/>
      <protection locked="0"/>
    </xf>
    <xf numFmtId="4" fontId="9" fillId="0" borderId="52" xfId="0" applyNumberFormat="1" applyFont="1" applyFill="1" applyBorder="1" applyAlignment="1" applyProtection="1">
      <alignment horizontal="center" vertical="center"/>
      <protection locked="0"/>
    </xf>
    <xf numFmtId="49" fontId="9" fillId="0" borderId="40" xfId="0" applyNumberFormat="1" applyFont="1" applyBorder="1" applyAlignment="1" applyProtection="1">
      <alignment horizontal="left" vertical="center"/>
      <protection locked="0"/>
    </xf>
    <xf numFmtId="49" fontId="56" fillId="0" borderId="9" xfId="0" applyNumberFormat="1" applyFont="1" applyBorder="1" applyAlignment="1" applyProtection="1">
      <alignment horizontal="left" vertical="center"/>
      <protection locked="0"/>
    </xf>
    <xf numFmtId="0" fontId="56" fillId="0" borderId="59" xfId="0" applyFont="1" applyFill="1" applyBorder="1" applyAlignment="1" applyProtection="1">
      <alignment horizontal="left" vertical="center" wrapText="1"/>
      <protection locked="0"/>
    </xf>
    <xf numFmtId="4" fontId="55" fillId="0" borderId="59" xfId="0" applyNumberFormat="1" applyFont="1" applyFill="1" applyBorder="1" applyAlignment="1" applyProtection="1">
      <alignment horizontal="center" vertical="center"/>
      <protection locked="0"/>
    </xf>
    <xf numFmtId="0" fontId="55" fillId="0" borderId="59" xfId="0" applyFont="1" applyFill="1" applyBorder="1" applyAlignment="1" applyProtection="1">
      <alignment horizontal="center" vertical="center"/>
      <protection locked="0"/>
    </xf>
    <xf numFmtId="0" fontId="10" fillId="2" borderId="2" xfId="2" applyFont="1" applyFill="1" applyBorder="1" applyAlignment="1" applyProtection="1">
      <alignment horizontal="justify" vertical="top" wrapText="1"/>
      <protection locked="0"/>
    </xf>
    <xf numFmtId="0" fontId="9" fillId="2" borderId="2" xfId="0" applyFont="1" applyFill="1" applyBorder="1" applyAlignment="1" applyProtection="1">
      <alignment horizontal="center" vertical="center"/>
      <protection locked="0"/>
    </xf>
    <xf numFmtId="49" fontId="56" fillId="2" borderId="1" xfId="0" applyNumberFormat="1" applyFont="1" applyFill="1" applyBorder="1" applyAlignment="1" applyProtection="1">
      <alignment horizontal="left" vertical="center"/>
      <protection locked="0"/>
    </xf>
    <xf numFmtId="0" fontId="56" fillId="2" borderId="53" xfId="0" applyFont="1" applyFill="1" applyBorder="1" applyAlignment="1" applyProtection="1">
      <alignment horizontal="left" vertical="center" wrapText="1"/>
      <protection locked="0"/>
    </xf>
    <xf numFmtId="4" fontId="55" fillId="2" borderId="53" xfId="0" applyNumberFormat="1" applyFont="1" applyFill="1" applyBorder="1" applyAlignment="1" applyProtection="1">
      <alignment horizontal="center" vertical="center"/>
      <protection locked="0"/>
    </xf>
    <xf numFmtId="0" fontId="55" fillId="2" borderId="53" xfId="0" applyFont="1" applyFill="1" applyBorder="1" applyAlignment="1" applyProtection="1">
      <alignment horizontal="center" vertical="center"/>
      <protection locked="0"/>
    </xf>
    <xf numFmtId="0" fontId="1" fillId="0" borderId="55" xfId="0" applyFont="1" applyBorder="1" applyAlignment="1">
      <alignment horizontal="left" vertical="center" wrapText="1"/>
    </xf>
    <xf numFmtId="4" fontId="9" fillId="0" borderId="23" xfId="0" applyNumberFormat="1" applyFont="1" applyFill="1" applyBorder="1" applyAlignment="1" applyProtection="1">
      <alignment horizontal="center" vertical="center"/>
      <protection locked="0"/>
    </xf>
    <xf numFmtId="0" fontId="9" fillId="0" borderId="23" xfId="1" applyFont="1" applyFill="1" applyBorder="1" applyAlignment="1" applyProtection="1">
      <alignment horizontal="center" vertical="center"/>
      <protection locked="0"/>
    </xf>
    <xf numFmtId="0" fontId="56" fillId="0" borderId="4" xfId="0" applyFont="1" applyFill="1" applyBorder="1" applyAlignment="1" applyProtection="1">
      <alignment horizontal="left" vertical="center" wrapText="1"/>
      <protection locked="0"/>
    </xf>
    <xf numFmtId="4" fontId="10" fillId="0" borderId="25" xfId="0" applyNumberFormat="1" applyFont="1" applyBorder="1" applyAlignment="1" applyProtection="1">
      <alignment horizontal="center" vertical="center" wrapText="1"/>
      <protection locked="0"/>
    </xf>
    <xf numFmtId="49" fontId="55" fillId="2" borderId="8" xfId="0" applyNumberFormat="1" applyFont="1" applyFill="1" applyBorder="1" applyAlignment="1" applyProtection="1">
      <alignment horizontal="left" vertical="center"/>
      <protection locked="0"/>
    </xf>
    <xf numFmtId="0" fontId="55" fillId="2" borderId="2" xfId="0" applyFont="1" applyFill="1" applyBorder="1" applyAlignment="1" applyProtection="1">
      <alignment horizontal="left" vertical="center" wrapText="1"/>
      <protection locked="0"/>
    </xf>
    <xf numFmtId="4" fontId="55" fillId="2" borderId="2" xfId="0" applyNumberFormat="1" applyFont="1" applyFill="1" applyBorder="1" applyAlignment="1" applyProtection="1">
      <alignment horizontal="center" vertical="center"/>
      <protection locked="0"/>
    </xf>
    <xf numFmtId="0" fontId="55" fillId="2" borderId="2" xfId="0" applyFont="1" applyFill="1" applyBorder="1" applyAlignment="1" applyProtection="1">
      <alignment horizontal="center" vertical="center"/>
      <protection locked="0"/>
    </xf>
    <xf numFmtId="0" fontId="55" fillId="0" borderId="53" xfId="0" applyFont="1" applyFill="1" applyBorder="1" applyAlignment="1" applyProtection="1">
      <alignment horizontal="left" vertical="center" wrapText="1"/>
      <protection locked="0"/>
    </xf>
    <xf numFmtId="4" fontId="55" fillId="0" borderId="17" xfId="0" applyNumberFormat="1" applyFont="1" applyFill="1" applyBorder="1" applyAlignment="1" applyProtection="1">
      <alignment horizontal="center" vertical="center"/>
      <protection locked="0"/>
    </xf>
    <xf numFmtId="0" fontId="55" fillId="0" borderId="17" xfId="0" applyFont="1" applyFill="1" applyBorder="1" applyAlignment="1" applyProtection="1">
      <alignment horizontal="center" vertical="center"/>
      <protection locked="0"/>
    </xf>
    <xf numFmtId="49" fontId="9" fillId="0" borderId="32" xfId="0" applyNumberFormat="1" applyFont="1" applyBorder="1" applyAlignment="1" applyProtection="1">
      <alignment horizontal="left" vertical="center"/>
      <protection locked="0"/>
    </xf>
    <xf numFmtId="0" fontId="34" fillId="0" borderId="21" xfId="0" applyFont="1" applyFill="1" applyBorder="1" applyAlignment="1" applyProtection="1">
      <alignment horizontal="left" vertical="center" wrapText="1"/>
      <protection locked="0"/>
    </xf>
    <xf numFmtId="4" fontId="34" fillId="0" borderId="21" xfId="0" applyNumberFormat="1" applyFont="1" applyFill="1" applyBorder="1" applyAlignment="1" applyProtection="1">
      <alignment horizontal="center" vertical="center"/>
      <protection locked="0"/>
    </xf>
    <xf numFmtId="0" fontId="34" fillId="0" borderId="21" xfId="0" applyFont="1" applyFill="1" applyBorder="1" applyAlignment="1" applyProtection="1">
      <alignment horizontal="center" vertical="center"/>
      <protection locked="0"/>
    </xf>
    <xf numFmtId="49" fontId="9" fillId="0" borderId="60" xfId="0" applyNumberFormat="1" applyFont="1" applyBorder="1" applyAlignment="1" applyProtection="1">
      <alignment horizontal="left" vertical="center"/>
      <protection locked="0"/>
    </xf>
    <xf numFmtId="0" fontId="63" fillId="0" borderId="61" xfId="0" applyFont="1" applyFill="1" applyBorder="1" applyAlignment="1" applyProtection="1">
      <alignment horizontal="left" vertical="center" wrapText="1"/>
      <protection locked="0"/>
    </xf>
    <xf numFmtId="4" fontId="34" fillId="0" borderId="61" xfId="0" applyNumberFormat="1" applyFont="1" applyFill="1" applyBorder="1" applyAlignment="1" applyProtection="1">
      <alignment horizontal="center" vertical="center"/>
      <protection locked="0"/>
    </xf>
    <xf numFmtId="0" fontId="34" fillId="0" borderId="61" xfId="0" applyFont="1" applyFill="1" applyBorder="1" applyAlignment="1" applyProtection="1">
      <alignment horizontal="center" vertical="center"/>
      <protection locked="0"/>
    </xf>
    <xf numFmtId="7" fontId="0" fillId="0" borderId="0" xfId="0" applyNumberFormat="1"/>
    <xf numFmtId="0" fontId="0" fillId="0" borderId="21" xfId="0" applyBorder="1" applyAlignment="1">
      <alignment wrapText="1"/>
    </xf>
    <xf numFmtId="49" fontId="5" fillId="0" borderId="21" xfId="0" applyNumberFormat="1" applyFont="1" applyBorder="1" applyAlignment="1" applyProtection="1">
      <alignment horizontal="left" vertical="center" wrapText="1"/>
      <protection locked="0"/>
    </xf>
    <xf numFmtId="9" fontId="0" fillId="0" borderId="0" xfId="0" applyNumberFormat="1"/>
    <xf numFmtId="0" fontId="6" fillId="0" borderId="15" xfId="0" applyFont="1" applyBorder="1" applyAlignment="1" applyProtection="1">
      <alignment horizontal="center" vertical="center" wrapText="1"/>
      <protection locked="0"/>
    </xf>
    <xf numFmtId="49" fontId="0" fillId="0" borderId="0" xfId="0" applyNumberFormat="1" applyAlignment="1">
      <alignment horizontal="left" wrapText="1"/>
    </xf>
    <xf numFmtId="0" fontId="0" fillId="0" borderId="0" xfId="0" applyBorder="1"/>
    <xf numFmtId="49" fontId="39" fillId="0" borderId="63" xfId="0" applyNumberFormat="1" applyFont="1" applyBorder="1" applyAlignment="1" applyProtection="1">
      <alignment horizontal="center" vertical="center" wrapText="1"/>
      <protection locked="0"/>
    </xf>
    <xf numFmtId="49" fontId="39" fillId="0" borderId="32" xfId="0" applyNumberFormat="1" applyFont="1" applyBorder="1" applyAlignment="1" applyProtection="1">
      <alignment horizontal="center" vertical="center" wrapText="1"/>
      <protection locked="0"/>
    </xf>
    <xf numFmtId="0" fontId="5" fillId="0" borderId="0" xfId="0" applyFont="1" applyFill="1" applyBorder="1" applyAlignment="1">
      <alignment horizontal="left" vertical="center" wrapText="1"/>
    </xf>
    <xf numFmtId="49" fontId="1" fillId="0" borderId="0" xfId="0" applyNumberFormat="1" applyFont="1" applyBorder="1" applyAlignment="1">
      <alignment horizontal="left" vertical="center"/>
    </xf>
    <xf numFmtId="0" fontId="13" fillId="0" borderId="0" xfId="0" applyFont="1" applyFill="1" applyBorder="1" applyAlignment="1">
      <alignment horizontal="left" vertical="center" wrapText="1"/>
    </xf>
    <xf numFmtId="49" fontId="39" fillId="0" borderId="46" xfId="0" applyNumberFormat="1" applyFont="1" applyBorder="1" applyAlignment="1">
      <alignment horizontal="center" vertical="center"/>
    </xf>
    <xf numFmtId="49" fontId="1" fillId="3" borderId="37" xfId="0" applyNumberFormat="1" applyFont="1" applyFill="1" applyBorder="1" applyAlignment="1">
      <alignment horizontal="left" vertical="center"/>
    </xf>
    <xf numFmtId="0" fontId="13" fillId="3" borderId="37" xfId="0" applyFont="1" applyFill="1" applyBorder="1" applyAlignment="1">
      <alignment horizontal="left" vertical="center" wrapText="1"/>
    </xf>
    <xf numFmtId="49" fontId="1" fillId="0" borderId="0" xfId="0" applyNumberFormat="1" applyFont="1" applyFill="1" applyBorder="1" applyAlignment="1">
      <alignment horizontal="left" vertical="center"/>
    </xf>
    <xf numFmtId="0" fontId="11" fillId="3" borderId="37" xfId="0" applyFont="1" applyFill="1" applyBorder="1" applyAlignment="1">
      <alignment horizontal="left" vertical="center" wrapText="1"/>
    </xf>
    <xf numFmtId="167" fontId="10" fillId="0" borderId="0" xfId="0" applyNumberFormat="1" applyFont="1" applyFill="1" applyBorder="1"/>
    <xf numFmtId="0" fontId="36" fillId="3" borderId="25" xfId="0" applyFont="1" applyFill="1" applyBorder="1" applyAlignment="1" applyProtection="1">
      <alignment horizontal="left" vertical="center" wrapText="1"/>
      <protection locked="0"/>
    </xf>
    <xf numFmtId="4" fontId="36" fillId="3" borderId="25" xfId="0" applyNumberFormat="1" applyFont="1" applyFill="1" applyBorder="1" applyAlignment="1" applyProtection="1">
      <alignment horizontal="center" vertical="center"/>
      <protection locked="0"/>
    </xf>
    <xf numFmtId="0" fontId="36" fillId="3" borderId="25" xfId="0" applyFont="1" applyFill="1" applyBorder="1" applyAlignment="1" applyProtection="1">
      <alignment horizontal="center" vertical="center"/>
      <protection locked="0"/>
    </xf>
    <xf numFmtId="4" fontId="65" fillId="3" borderId="25" xfId="0" applyNumberFormat="1" applyFont="1" applyFill="1" applyBorder="1" applyAlignment="1" applyProtection="1">
      <alignment horizontal="center" vertical="center"/>
      <protection locked="0"/>
    </xf>
    <xf numFmtId="0" fontId="65" fillId="3" borderId="25" xfId="0" applyFont="1" applyFill="1" applyBorder="1" applyAlignment="1" applyProtection="1">
      <alignment horizontal="center" vertical="center"/>
      <protection locked="0"/>
    </xf>
    <xf numFmtId="4" fontId="66" fillId="3" borderId="25" xfId="0" applyNumberFormat="1" applyFont="1" applyFill="1" applyBorder="1" applyAlignment="1" applyProtection="1">
      <alignment horizontal="center" vertical="center"/>
      <protection locked="0"/>
    </xf>
    <xf numFmtId="0" fontId="66" fillId="3" borderId="25" xfId="0" applyFont="1" applyFill="1" applyBorder="1" applyAlignment="1" applyProtection="1">
      <alignment horizontal="center" vertical="center"/>
      <protection locked="0"/>
    </xf>
    <xf numFmtId="167" fontId="0" fillId="0" borderId="0" xfId="0" applyNumberFormat="1"/>
    <xf numFmtId="0" fontId="33" fillId="0" borderId="0" xfId="0" applyFont="1" applyFill="1" applyBorder="1" applyAlignment="1" applyProtection="1">
      <alignment horizontal="left" vertical="center" wrapText="1"/>
      <protection locked="0"/>
    </xf>
    <xf numFmtId="4" fontId="32" fillId="0" borderId="0" xfId="0" applyNumberFormat="1"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protection locked="0"/>
    </xf>
    <xf numFmtId="165" fontId="33" fillId="0" borderId="0" xfId="0" applyNumberFormat="1" applyFont="1" applyFill="1" applyBorder="1" applyAlignment="1" applyProtection="1">
      <alignment horizontal="right" vertical="center"/>
    </xf>
    <xf numFmtId="0" fontId="36" fillId="4" borderId="25" xfId="0" applyFont="1" applyFill="1" applyBorder="1" applyAlignment="1" applyProtection="1">
      <alignment horizontal="left" vertical="center" wrapText="1"/>
      <protection locked="0"/>
    </xf>
    <xf numFmtId="4" fontId="36" fillId="4" borderId="25" xfId="0" applyNumberFormat="1" applyFont="1" applyFill="1" applyBorder="1" applyAlignment="1" applyProtection="1">
      <alignment horizontal="center" vertical="center"/>
      <protection locked="0"/>
    </xf>
    <xf numFmtId="0" fontId="36" fillId="4" borderId="25" xfId="0" applyFont="1" applyFill="1" applyBorder="1" applyAlignment="1" applyProtection="1">
      <alignment horizontal="center" vertical="center"/>
      <protection locked="0"/>
    </xf>
    <xf numFmtId="4" fontId="13" fillId="0" borderId="0"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165" fontId="13" fillId="0" borderId="0" xfId="0" applyNumberFormat="1" applyFont="1" applyBorder="1" applyAlignment="1" applyProtection="1">
      <alignment horizontal="right" vertical="center"/>
    </xf>
    <xf numFmtId="165" fontId="11" fillId="0" borderId="0" xfId="0" applyNumberFormat="1" applyFont="1" applyBorder="1" applyAlignment="1" applyProtection="1">
      <alignment horizontal="right" vertical="center"/>
    </xf>
    <xf numFmtId="49" fontId="36" fillId="4" borderId="48" xfId="0" applyNumberFormat="1" applyFont="1" applyFill="1" applyBorder="1" applyAlignment="1" applyProtection="1">
      <alignment horizontal="left" vertical="center"/>
      <protection locked="0"/>
    </xf>
    <xf numFmtId="49" fontId="21" fillId="0" borderId="66" xfId="0" applyNumberFormat="1" applyFont="1" applyBorder="1" applyAlignment="1" applyProtection="1">
      <alignment horizontal="left" vertical="center"/>
      <protection locked="0"/>
    </xf>
    <xf numFmtId="0" fontId="21" fillId="0" borderId="67" xfId="0" applyFont="1" applyFill="1" applyBorder="1" applyAlignment="1" applyProtection="1">
      <alignment horizontal="left" vertical="center" wrapText="1"/>
      <protection locked="0"/>
    </xf>
    <xf numFmtId="4" fontId="20" fillId="0" borderId="67" xfId="0" applyNumberFormat="1" applyFont="1" applyFill="1" applyBorder="1" applyAlignment="1" applyProtection="1">
      <alignment horizontal="center" vertical="center"/>
      <protection locked="0"/>
    </xf>
    <xf numFmtId="0" fontId="20" fillId="0" borderId="67" xfId="0" applyFont="1" applyFill="1" applyBorder="1" applyAlignment="1" applyProtection="1">
      <alignment horizontal="center" vertical="center"/>
      <protection locked="0"/>
    </xf>
    <xf numFmtId="49" fontId="1" fillId="0" borderId="69" xfId="0" applyNumberFormat="1" applyFont="1" applyBorder="1" applyAlignment="1" applyProtection="1">
      <alignment horizontal="left" vertical="center"/>
      <protection locked="0"/>
    </xf>
    <xf numFmtId="49" fontId="67" fillId="0" borderId="70" xfId="0" applyNumberFormat="1" applyFont="1" applyBorder="1" applyAlignment="1" applyProtection="1">
      <alignment horizontal="left" vertical="center"/>
      <protection locked="0"/>
    </xf>
    <xf numFmtId="0" fontId="67" fillId="0" borderId="43" xfId="0" applyFont="1" applyFill="1" applyBorder="1" applyAlignment="1" applyProtection="1">
      <alignment horizontal="left" vertical="center" wrapText="1"/>
      <protection locked="0"/>
    </xf>
    <xf numFmtId="4" fontId="64" fillId="0" borderId="43" xfId="0" applyNumberFormat="1" applyFont="1" applyFill="1" applyBorder="1" applyAlignment="1" applyProtection="1">
      <alignment horizontal="center" vertical="center"/>
      <protection locked="0"/>
    </xf>
    <xf numFmtId="0" fontId="64" fillId="0" borderId="43" xfId="0" applyFont="1" applyFill="1" applyBorder="1" applyAlignment="1" applyProtection="1">
      <alignment horizontal="center" vertical="center"/>
      <protection locked="0"/>
    </xf>
    <xf numFmtId="49" fontId="21" fillId="0" borderId="70" xfId="0" applyNumberFormat="1" applyFont="1" applyBorder="1" applyAlignment="1" applyProtection="1">
      <alignment horizontal="left" vertical="center"/>
      <protection locked="0"/>
    </xf>
    <xf numFmtId="0" fontId="21" fillId="0" borderId="43" xfId="0" applyFont="1" applyFill="1" applyBorder="1" applyAlignment="1" applyProtection="1">
      <alignment horizontal="left" vertical="center" wrapText="1"/>
      <protection locked="0"/>
    </xf>
    <xf numFmtId="4" fontId="20" fillId="0" borderId="43" xfId="0" applyNumberFormat="1" applyFont="1" applyFill="1" applyBorder="1" applyAlignment="1" applyProtection="1">
      <alignment horizontal="center" vertical="center"/>
      <protection locked="0"/>
    </xf>
    <xf numFmtId="0" fontId="20" fillId="0" borderId="43" xfId="0" applyFont="1" applyFill="1" applyBorder="1" applyAlignment="1" applyProtection="1">
      <alignment horizontal="center" vertical="center"/>
      <protection locked="0"/>
    </xf>
    <xf numFmtId="49" fontId="36" fillId="4" borderId="71" xfId="0" applyNumberFormat="1" applyFont="1" applyFill="1" applyBorder="1" applyAlignment="1" applyProtection="1">
      <alignment horizontal="left" vertical="center"/>
      <protection locked="0"/>
    </xf>
    <xf numFmtId="0" fontId="36" fillId="4" borderId="72" xfId="0" applyFont="1" applyFill="1" applyBorder="1" applyAlignment="1" applyProtection="1">
      <alignment horizontal="left" vertical="center" wrapText="1"/>
      <protection locked="0"/>
    </xf>
    <xf numFmtId="4" fontId="36" fillId="4" borderId="72" xfId="0" applyNumberFormat="1" applyFont="1" applyFill="1" applyBorder="1" applyAlignment="1" applyProtection="1">
      <alignment horizontal="center" vertical="center"/>
      <protection locked="0"/>
    </xf>
    <xf numFmtId="0" fontId="36" fillId="4" borderId="72" xfId="0" applyFont="1" applyFill="1" applyBorder="1" applyAlignment="1" applyProtection="1">
      <alignment horizontal="center" vertical="center"/>
      <protection locked="0"/>
    </xf>
    <xf numFmtId="0" fontId="14" fillId="0" borderId="27" xfId="2" applyFont="1" applyBorder="1" applyAlignment="1">
      <alignment horizontal="justify" vertical="top" wrapText="1"/>
    </xf>
    <xf numFmtId="0" fontId="14" fillId="0" borderId="23" xfId="2" applyFont="1" applyFill="1" applyBorder="1" applyAlignment="1" applyProtection="1">
      <alignment horizontal="justify" vertical="top" wrapText="1"/>
      <protection locked="0"/>
    </xf>
    <xf numFmtId="49" fontId="40" fillId="0" borderId="69" xfId="0" applyNumberFormat="1" applyFont="1" applyBorder="1" applyAlignment="1" applyProtection="1">
      <alignment horizontal="left" vertical="center"/>
      <protection locked="0"/>
    </xf>
    <xf numFmtId="0" fontId="40" fillId="0" borderId="27" xfId="0" applyFont="1" applyFill="1" applyBorder="1" applyAlignment="1" applyProtection="1">
      <alignment horizontal="left" vertical="center" wrapText="1"/>
      <protection locked="0"/>
    </xf>
    <xf numFmtId="4" fontId="6" fillId="0" borderId="27" xfId="0" applyNumberFormat="1" applyFont="1" applyFill="1" applyBorder="1" applyAlignment="1" applyProtection="1">
      <alignment horizontal="center" vertical="center"/>
      <protection locked="0"/>
    </xf>
    <xf numFmtId="0" fontId="6" fillId="0" borderId="27" xfId="0" applyFont="1" applyFill="1" applyBorder="1" applyAlignment="1" applyProtection="1">
      <alignment horizontal="center" vertical="center"/>
      <protection locked="0"/>
    </xf>
    <xf numFmtId="49" fontId="23" fillId="0" borderId="74" xfId="0" applyNumberFormat="1" applyFont="1" applyBorder="1" applyAlignment="1" applyProtection="1">
      <alignment horizontal="left" vertical="center"/>
      <protection locked="0"/>
    </xf>
    <xf numFmtId="0" fontId="23" fillId="0" borderId="75" xfId="2" applyFont="1" applyBorder="1" applyAlignment="1" applyProtection="1">
      <alignment horizontal="justify" vertical="top" wrapText="1"/>
      <protection locked="0"/>
    </xf>
    <xf numFmtId="4" fontId="23" fillId="0" borderId="75" xfId="0" applyNumberFormat="1" applyFont="1" applyFill="1" applyBorder="1" applyAlignment="1" applyProtection="1">
      <alignment horizontal="center" vertical="center"/>
      <protection locked="0"/>
    </xf>
    <xf numFmtId="0" fontId="23" fillId="0" borderId="75" xfId="0" applyFont="1" applyFill="1" applyBorder="1" applyAlignment="1" applyProtection="1">
      <alignment horizontal="center" vertical="center"/>
      <protection locked="0"/>
    </xf>
    <xf numFmtId="4" fontId="23" fillId="0" borderId="75" xfId="0" applyNumberFormat="1" applyFont="1" applyBorder="1" applyAlignment="1" applyProtection="1">
      <alignment horizontal="center" vertical="center" wrapText="1"/>
      <protection locked="0"/>
    </xf>
    <xf numFmtId="49" fontId="33" fillId="4" borderId="71" xfId="0" applyNumberFormat="1" applyFont="1" applyFill="1" applyBorder="1" applyAlignment="1" applyProtection="1">
      <alignment horizontal="left" vertical="center"/>
      <protection locked="0"/>
    </xf>
    <xf numFmtId="49" fontId="19" fillId="0" borderId="63" xfId="0" applyNumberFormat="1" applyFont="1" applyBorder="1" applyAlignment="1">
      <alignment horizontal="center" vertical="center"/>
    </xf>
    <xf numFmtId="0" fontId="19" fillId="0" borderId="77" xfId="0" applyFont="1" applyFill="1" applyBorder="1" applyAlignment="1">
      <alignment horizontal="left" vertical="center" wrapText="1"/>
    </xf>
    <xf numFmtId="49" fontId="19" fillId="0" borderId="32" xfId="0" applyNumberFormat="1" applyFont="1" applyBorder="1" applyAlignment="1">
      <alignment horizontal="center" vertical="center"/>
    </xf>
    <xf numFmtId="0" fontId="19" fillId="0" borderId="21" xfId="0" applyFont="1" applyFill="1" applyBorder="1" applyAlignment="1">
      <alignment horizontal="left" vertical="center" wrapText="1"/>
    </xf>
    <xf numFmtId="0" fontId="3" fillId="0" borderId="30" xfId="0" applyFont="1" applyBorder="1" applyAlignment="1">
      <alignment vertical="center" wrapText="1"/>
    </xf>
    <xf numFmtId="49" fontId="3" fillId="0" borderId="29" xfId="0" applyNumberFormat="1" applyFont="1" applyBorder="1" applyAlignment="1">
      <alignment horizontal="center" vertical="center" wrapText="1"/>
    </xf>
    <xf numFmtId="0" fontId="3" fillId="0" borderId="31" xfId="0" applyFont="1" applyBorder="1" applyAlignment="1">
      <alignment vertical="center" wrapText="1"/>
    </xf>
    <xf numFmtId="167" fontId="6" fillId="0" borderId="64" xfId="0" applyNumberFormat="1" applyFont="1" applyBorder="1" applyAlignment="1" applyProtection="1">
      <alignment horizontal="right" vertical="center"/>
    </xf>
    <xf numFmtId="167" fontId="19" fillId="3" borderId="44" xfId="0" applyNumberFormat="1" applyFont="1" applyFill="1" applyBorder="1" applyAlignment="1" applyProtection="1">
      <alignment horizontal="right" vertical="center"/>
    </xf>
    <xf numFmtId="167" fontId="19" fillId="0" borderId="0" xfId="0" applyNumberFormat="1" applyFont="1" applyBorder="1" applyAlignment="1" applyProtection="1">
      <alignment horizontal="right" vertical="center"/>
    </xf>
    <xf numFmtId="167" fontId="13" fillId="3" borderId="44" xfId="0" applyNumberFormat="1" applyFont="1" applyFill="1" applyBorder="1" applyAlignment="1" applyProtection="1">
      <alignment horizontal="right" vertical="center"/>
    </xf>
    <xf numFmtId="167" fontId="13" fillId="0" borderId="0" xfId="0" applyNumberFormat="1" applyFont="1" applyBorder="1" applyAlignment="1" applyProtection="1">
      <alignment horizontal="right" vertical="center"/>
    </xf>
    <xf numFmtId="167" fontId="11" fillId="3" borderId="44" xfId="0" applyNumberFormat="1" applyFont="1" applyFill="1" applyBorder="1" applyAlignment="1" applyProtection="1">
      <alignment horizontal="right" vertical="center"/>
    </xf>
    <xf numFmtId="170" fontId="19" fillId="0" borderId="64" xfId="0" applyNumberFormat="1" applyFont="1" applyBorder="1" applyAlignment="1">
      <alignment horizontal="right" vertical="center"/>
    </xf>
    <xf numFmtId="170" fontId="19" fillId="0" borderId="33" xfId="0" applyNumberFormat="1" applyFont="1" applyBorder="1" applyAlignment="1">
      <alignment horizontal="right" vertical="center"/>
    </xf>
    <xf numFmtId="170" fontId="5" fillId="0" borderId="0" xfId="0" applyNumberFormat="1" applyFont="1" applyBorder="1" applyAlignment="1">
      <alignment horizontal="right" vertical="center"/>
    </xf>
    <xf numFmtId="170" fontId="13" fillId="3" borderId="37" xfId="0" applyNumberFormat="1" applyFont="1" applyFill="1" applyBorder="1" applyAlignment="1">
      <alignment horizontal="right" vertical="center"/>
    </xf>
    <xf numFmtId="170" fontId="13" fillId="0" borderId="0" xfId="0" applyNumberFormat="1" applyFont="1" applyFill="1" applyBorder="1" applyAlignment="1">
      <alignment horizontal="right" vertical="center"/>
    </xf>
    <xf numFmtId="170" fontId="13" fillId="0" borderId="0" xfId="0" applyNumberFormat="1" applyFont="1" applyBorder="1" applyAlignment="1">
      <alignment horizontal="right" vertical="center"/>
    </xf>
    <xf numFmtId="170" fontId="11" fillId="3" borderId="37" xfId="0" applyNumberFormat="1" applyFont="1" applyFill="1" applyBorder="1" applyAlignment="1">
      <alignment horizontal="right" vertical="center"/>
    </xf>
    <xf numFmtId="170" fontId="5" fillId="0" borderId="5" xfId="0" applyNumberFormat="1" applyFont="1" applyFill="1" applyBorder="1" applyAlignment="1" applyProtection="1">
      <alignment horizontal="right" vertical="center"/>
    </xf>
    <xf numFmtId="170" fontId="5" fillId="0" borderId="3" xfId="0" applyNumberFormat="1" applyFont="1" applyFill="1" applyBorder="1" applyAlignment="1" applyProtection="1">
      <alignment horizontal="right" vertical="center"/>
    </xf>
    <xf numFmtId="170" fontId="5" fillId="0" borderId="7" xfId="0" applyNumberFormat="1" applyFont="1" applyFill="1" applyBorder="1" applyAlignment="1" applyProtection="1">
      <alignment horizontal="right" vertical="center"/>
    </xf>
    <xf numFmtId="49" fontId="5" fillId="0" borderId="69" xfId="0" applyNumberFormat="1" applyFont="1" applyBorder="1" applyAlignment="1" applyProtection="1">
      <alignment horizontal="left" vertical="center" wrapText="1"/>
      <protection locked="0"/>
    </xf>
    <xf numFmtId="0" fontId="17" fillId="0" borderId="27" xfId="0" applyFont="1" applyBorder="1" applyAlignment="1">
      <alignment horizontal="left" vertical="top" wrapText="1"/>
    </xf>
    <xf numFmtId="170" fontId="5" fillId="0" borderId="78" xfId="0" applyNumberFormat="1" applyFont="1" applyFill="1" applyBorder="1" applyAlignment="1" applyProtection="1">
      <alignment horizontal="right" vertical="center"/>
    </xf>
    <xf numFmtId="49" fontId="18" fillId="4" borderId="79" xfId="0" applyNumberFormat="1" applyFont="1" applyFill="1" applyBorder="1" applyAlignment="1" applyProtection="1">
      <alignment horizontal="left" vertical="center"/>
      <protection locked="0"/>
    </xf>
    <xf numFmtId="0" fontId="19" fillId="4" borderId="39" xfId="0" applyFont="1" applyFill="1" applyBorder="1" applyAlignment="1" applyProtection="1">
      <alignment horizontal="left" vertical="center" wrapText="1"/>
      <protection locked="0"/>
    </xf>
    <xf numFmtId="170" fontId="19" fillId="4" borderId="80" xfId="0" applyNumberFormat="1" applyFont="1" applyFill="1" applyBorder="1" applyAlignment="1" applyProtection="1">
      <alignment horizontal="right" vertical="center"/>
    </xf>
    <xf numFmtId="0" fontId="17" fillId="0" borderId="2" xfId="0" applyFont="1" applyBorder="1" applyAlignment="1">
      <alignment vertical="top" wrapText="1"/>
    </xf>
    <xf numFmtId="0" fontId="13" fillId="0" borderId="4" xfId="0" applyFont="1" applyFill="1" applyBorder="1" applyAlignment="1" applyProtection="1">
      <alignment horizontal="left" vertical="center" wrapText="1"/>
      <protection locked="0"/>
    </xf>
    <xf numFmtId="169" fontId="34" fillId="6" borderId="35" xfId="0" applyNumberFormat="1" applyFont="1" applyFill="1" applyBorder="1" applyAlignment="1">
      <alignment horizontal="left"/>
    </xf>
    <xf numFmtId="167" fontId="34" fillId="6" borderId="35" xfId="0" applyNumberFormat="1" applyFont="1" applyFill="1" applyBorder="1" applyAlignment="1">
      <alignment horizontal="left"/>
    </xf>
    <xf numFmtId="49" fontId="68" fillId="4" borderId="37" xfId="0" applyNumberFormat="1" applyFont="1" applyFill="1" applyBorder="1" applyAlignment="1">
      <alignment horizontal="left"/>
    </xf>
    <xf numFmtId="169" fontId="68" fillId="4" borderId="37" xfId="0" applyNumberFormat="1" applyFont="1" applyFill="1" applyBorder="1" applyAlignment="1">
      <alignment horizontal="right"/>
    </xf>
    <xf numFmtId="167" fontId="68" fillId="4" borderId="37" xfId="0" applyNumberFormat="1" applyFont="1" applyFill="1" applyBorder="1" applyAlignment="1">
      <alignment horizontal="right"/>
    </xf>
    <xf numFmtId="49" fontId="3" fillId="0" borderId="1" xfId="0" applyNumberFormat="1" applyFont="1" applyBorder="1" applyAlignment="1" applyProtection="1">
      <alignment horizontal="left" vertical="center"/>
      <protection locked="0"/>
    </xf>
    <xf numFmtId="0" fontId="3" fillId="0" borderId="17" xfId="0" applyFont="1" applyFill="1" applyBorder="1" applyAlignment="1" applyProtection="1">
      <alignment horizontal="left" vertical="center" wrapText="1"/>
      <protection locked="0"/>
    </xf>
    <xf numFmtId="4" fontId="10" fillId="0" borderId="2" xfId="0" applyNumberFormat="1" applyFont="1" applyFill="1" applyBorder="1" applyAlignment="1" applyProtection="1">
      <alignment horizontal="center" vertical="center" wrapText="1"/>
      <protection locked="0"/>
    </xf>
    <xf numFmtId="0" fontId="10" fillId="0" borderId="2" xfId="1" applyFont="1" applyFill="1" applyBorder="1" applyAlignment="1" applyProtection="1">
      <alignment horizontal="center" vertical="center" wrapText="1"/>
      <protection locked="0"/>
    </xf>
    <xf numFmtId="0" fontId="10" fillId="0" borderId="23" xfId="1" applyFont="1" applyFill="1" applyBorder="1" applyAlignment="1" applyProtection="1">
      <alignment horizontal="center" vertical="center" wrapText="1"/>
      <protection locked="0"/>
    </xf>
    <xf numFmtId="4" fontId="10" fillId="0" borderId="27" xfId="0" applyNumberFormat="1" applyFont="1" applyBorder="1" applyAlignment="1" applyProtection="1">
      <alignment horizontal="center" vertical="center" wrapText="1"/>
      <protection locked="0"/>
    </xf>
    <xf numFmtId="4" fontId="10" fillId="0" borderId="23" xfId="0" applyNumberFormat="1" applyFont="1" applyFill="1" applyBorder="1" applyAlignment="1" applyProtection="1">
      <alignment horizontal="center" vertical="center" wrapText="1"/>
      <protection locked="0"/>
    </xf>
    <xf numFmtId="49" fontId="21" fillId="0" borderId="70" xfId="0" applyNumberFormat="1" applyFont="1" applyFill="1" applyBorder="1" applyAlignment="1" applyProtection="1">
      <alignment horizontal="left" vertical="center"/>
      <protection locked="0"/>
    </xf>
    <xf numFmtId="0" fontId="1" fillId="0" borderId="27" xfId="2" applyFont="1" applyBorder="1" applyAlignment="1">
      <alignment horizontal="justify" vertical="top" wrapText="1"/>
    </xf>
    <xf numFmtId="49" fontId="67" fillId="0" borderId="81" xfId="0" applyNumberFormat="1" applyFont="1" applyBorder="1" applyAlignment="1" applyProtection="1">
      <alignment horizontal="left" vertical="center"/>
      <protection locked="0"/>
    </xf>
    <xf numFmtId="0" fontId="67" fillId="0" borderId="75" xfId="0" applyFont="1" applyFill="1" applyBorder="1" applyAlignment="1" applyProtection="1">
      <alignment horizontal="left" vertical="center" wrapText="1"/>
      <protection locked="0"/>
    </xf>
    <xf numFmtId="0" fontId="64" fillId="0" borderId="75" xfId="0" applyFont="1" applyFill="1" applyBorder="1" applyAlignment="1" applyProtection="1">
      <alignment horizontal="center" vertical="center"/>
      <protection locked="0"/>
    </xf>
    <xf numFmtId="4" fontId="64" fillId="0" borderId="75" xfId="0" applyNumberFormat="1" applyFont="1" applyFill="1" applyBorder="1" applyAlignment="1" applyProtection="1">
      <alignment horizontal="center" vertical="center"/>
      <protection locked="0"/>
    </xf>
    <xf numFmtId="49" fontId="36" fillId="0" borderId="70" xfId="0" applyNumberFormat="1" applyFont="1" applyBorder="1" applyAlignment="1" applyProtection="1">
      <alignment horizontal="left" vertical="center"/>
      <protection locked="0"/>
    </xf>
    <xf numFmtId="0" fontId="36" fillId="0" borderId="43" xfId="0" applyFont="1" applyFill="1" applyBorder="1" applyAlignment="1" applyProtection="1">
      <alignment horizontal="left" vertical="center" wrapText="1"/>
      <protection locked="0"/>
    </xf>
    <xf numFmtId="0" fontId="36" fillId="0" borderId="43" xfId="0" applyFont="1" applyFill="1" applyBorder="1" applyAlignment="1" applyProtection="1">
      <alignment horizontal="center" vertical="center"/>
      <protection locked="0"/>
    </xf>
    <xf numFmtId="4" fontId="36" fillId="0" borderId="43" xfId="0" applyNumberFormat="1" applyFont="1" applyFill="1" applyBorder="1" applyAlignment="1" applyProtection="1">
      <alignment horizontal="center" vertical="center"/>
      <protection locked="0"/>
    </xf>
    <xf numFmtId="0" fontId="31" fillId="0" borderId="43" xfId="0" applyFont="1" applyFill="1" applyBorder="1" applyAlignment="1" applyProtection="1">
      <alignment horizontal="center" vertical="center"/>
      <protection locked="0"/>
    </xf>
    <xf numFmtId="4" fontId="31" fillId="0" borderId="43" xfId="0" applyNumberFormat="1" applyFont="1" applyFill="1" applyBorder="1" applyAlignment="1" applyProtection="1">
      <alignment horizontal="center" vertical="center"/>
      <protection locked="0"/>
    </xf>
    <xf numFmtId="0" fontId="23" fillId="0" borderId="82" xfId="0" applyFont="1" applyFill="1" applyBorder="1" applyAlignment="1" applyProtection="1">
      <alignment horizontal="center" vertical="center"/>
      <protection locked="0"/>
    </xf>
    <xf numFmtId="4" fontId="23" fillId="0" borderId="82" xfId="0" applyNumberFormat="1" applyFont="1" applyFill="1" applyBorder="1" applyAlignment="1" applyProtection="1">
      <alignment horizontal="center" vertical="center"/>
      <protection locked="0"/>
    </xf>
    <xf numFmtId="0" fontId="31" fillId="0" borderId="67" xfId="0" applyFont="1" applyFill="1" applyBorder="1" applyAlignment="1" applyProtection="1">
      <alignment horizontal="center" vertical="center"/>
      <protection locked="0"/>
    </xf>
    <xf numFmtId="4" fontId="31" fillId="0" borderId="67" xfId="0" applyNumberFormat="1" applyFont="1" applyFill="1" applyBorder="1" applyAlignment="1" applyProtection="1">
      <alignment horizontal="center" vertical="center"/>
      <protection locked="0"/>
    </xf>
    <xf numFmtId="49" fontId="4" fillId="5" borderId="0" xfId="0" applyNumberFormat="1" applyFont="1" applyFill="1" applyAlignment="1" applyProtection="1">
      <alignment horizontal="left" vertical="center"/>
      <protection locked="0"/>
    </xf>
    <xf numFmtId="0" fontId="5" fillId="5" borderId="0" xfId="0" applyFont="1" applyFill="1" applyAlignment="1" applyProtection="1">
      <alignment horizontal="left" vertical="center" wrapText="1"/>
      <protection locked="0"/>
    </xf>
    <xf numFmtId="4" fontId="5" fillId="5" borderId="0" xfId="0" applyNumberFormat="1" applyFont="1" applyFill="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49" fontId="68" fillId="5" borderId="37" xfId="0" applyNumberFormat="1" applyFont="1" applyFill="1" applyBorder="1" applyAlignment="1">
      <alignment horizontal="left"/>
    </xf>
    <xf numFmtId="0" fontId="19" fillId="5" borderId="0" xfId="0" applyFont="1" applyFill="1" applyAlignment="1" applyProtection="1">
      <alignment horizontal="left" vertical="center" wrapText="1"/>
      <protection locked="0"/>
    </xf>
    <xf numFmtId="49" fontId="34" fillId="6" borderId="65" xfId="0" applyNumberFormat="1" applyFont="1" applyFill="1" applyBorder="1" applyAlignment="1">
      <alignment horizontal="left"/>
    </xf>
    <xf numFmtId="49" fontId="34" fillId="6" borderId="65" xfId="0" applyNumberFormat="1" applyFont="1" applyFill="1" applyBorder="1" applyAlignment="1">
      <alignment horizontal="left" wrapText="1"/>
    </xf>
    <xf numFmtId="2" fontId="34" fillId="6" borderId="65" xfId="0" applyNumberFormat="1" applyFont="1" applyFill="1" applyBorder="1" applyAlignment="1">
      <alignment horizontal="left"/>
    </xf>
    <xf numFmtId="167" fontId="34" fillId="6" borderId="65" xfId="0" applyNumberFormat="1" applyFont="1" applyFill="1" applyBorder="1" applyAlignment="1">
      <alignment horizontal="left" wrapText="1"/>
    </xf>
    <xf numFmtId="49" fontId="0" fillId="0" borderId="77" xfId="0" applyNumberFormat="1" applyBorder="1" applyAlignment="1" applyProtection="1">
      <alignment horizontal="left"/>
    </xf>
    <xf numFmtId="49" fontId="0" fillId="0" borderId="77" xfId="0" applyNumberFormat="1" applyBorder="1" applyAlignment="1" applyProtection="1">
      <alignment horizontal="left" wrapText="1"/>
    </xf>
    <xf numFmtId="2" fontId="0" fillId="0" borderId="77" xfId="0" applyNumberFormat="1" applyBorder="1" applyAlignment="1">
      <alignment horizontal="right"/>
    </xf>
    <xf numFmtId="167" fontId="0" fillId="0" borderId="77" xfId="0" applyNumberFormat="1" applyBorder="1" applyAlignment="1" applyProtection="1">
      <alignment horizontal="right"/>
      <protection locked="0"/>
    </xf>
    <xf numFmtId="167" fontId="0" fillId="0" borderId="77" xfId="0" applyNumberFormat="1" applyBorder="1" applyAlignment="1">
      <alignment horizontal="right"/>
    </xf>
    <xf numFmtId="49" fontId="35" fillId="0" borderId="61" xfId="0" applyNumberFormat="1" applyFont="1" applyBorder="1" applyAlignment="1">
      <alignment horizontal="left"/>
    </xf>
    <xf numFmtId="49" fontId="0" fillId="0" borderId="61" xfId="0" applyNumberFormat="1" applyBorder="1" applyAlignment="1">
      <alignment horizontal="left"/>
    </xf>
    <xf numFmtId="49" fontId="0" fillId="0" borderId="61" xfId="0" applyNumberFormat="1" applyBorder="1" applyAlignment="1">
      <alignment horizontal="left" wrapText="1"/>
    </xf>
    <xf numFmtId="2" fontId="0" fillId="0" borderId="61" xfId="0" applyNumberFormat="1" applyBorder="1" applyAlignment="1">
      <alignment horizontal="right"/>
    </xf>
    <xf numFmtId="167" fontId="0" fillId="0" borderId="61" xfId="0" applyNumberFormat="1" applyBorder="1" applyAlignment="1">
      <alignment horizontal="right"/>
    </xf>
    <xf numFmtId="167" fontId="35" fillId="0" borderId="61" xfId="0" applyNumberFormat="1" applyFont="1" applyBorder="1" applyAlignment="1">
      <alignment horizontal="right"/>
    </xf>
    <xf numFmtId="2" fontId="0" fillId="0" borderId="77" xfId="0" applyNumberFormat="1" applyBorder="1" applyAlignment="1" applyProtection="1">
      <alignment horizontal="right"/>
    </xf>
    <xf numFmtId="168" fontId="0" fillId="0" borderId="77" xfId="0" applyNumberFormat="1" applyBorder="1" applyAlignment="1" applyProtection="1">
      <alignment horizontal="right"/>
      <protection locked="0"/>
    </xf>
    <xf numFmtId="168" fontId="0" fillId="0" borderId="77" xfId="0" applyNumberFormat="1" applyBorder="1" applyAlignment="1">
      <alignment horizontal="right"/>
    </xf>
    <xf numFmtId="49" fontId="35" fillId="0" borderId="61" xfId="0" applyNumberFormat="1" applyFont="1" applyBorder="1" applyAlignment="1" applyProtection="1">
      <alignment horizontal="left"/>
    </xf>
    <xf numFmtId="49" fontId="0" fillId="0" borderId="61" xfId="0" applyNumberFormat="1" applyBorder="1" applyAlignment="1" applyProtection="1">
      <alignment horizontal="left"/>
    </xf>
    <xf numFmtId="49" fontId="0" fillId="0" borderId="61" xfId="0" applyNumberFormat="1" applyBorder="1" applyAlignment="1" applyProtection="1">
      <alignment horizontal="left" wrapText="1"/>
    </xf>
    <xf numFmtId="2" fontId="0" fillId="0" borderId="61" xfId="0" applyNumberFormat="1" applyBorder="1" applyAlignment="1" applyProtection="1">
      <alignment horizontal="right"/>
    </xf>
    <xf numFmtId="168" fontId="0" fillId="0" borderId="61" xfId="0" applyNumberFormat="1" applyBorder="1" applyAlignment="1" applyProtection="1">
      <alignment horizontal="right"/>
      <protection locked="0"/>
    </xf>
    <xf numFmtId="168" fontId="35" fillId="0" borderId="61" xfId="0" applyNumberFormat="1" applyFont="1" applyBorder="1" applyAlignment="1">
      <alignment horizontal="right"/>
    </xf>
    <xf numFmtId="49" fontId="0" fillId="0" borderId="77" xfId="0" applyNumberFormat="1" applyBorder="1" applyAlignment="1">
      <alignment horizontal="left"/>
    </xf>
    <xf numFmtId="49" fontId="0" fillId="0" borderId="77" xfId="0" applyNumberFormat="1" applyBorder="1" applyAlignment="1">
      <alignment horizontal="left" wrapText="1"/>
    </xf>
    <xf numFmtId="168" fontId="0" fillId="0" borderId="61" xfId="0" applyNumberFormat="1" applyBorder="1" applyAlignment="1">
      <alignment horizontal="right"/>
    </xf>
    <xf numFmtId="0" fontId="69" fillId="0" borderId="21" xfId="0" applyFont="1" applyBorder="1" applyAlignment="1">
      <alignment horizontal="left" vertical="top" wrapText="1"/>
    </xf>
    <xf numFmtId="167" fontId="6" fillId="0" borderId="33" xfId="0" applyNumberFormat="1" applyFont="1" applyFill="1" applyBorder="1" applyAlignment="1" applyProtection="1">
      <alignment horizontal="right" vertical="center"/>
    </xf>
    <xf numFmtId="170" fontId="0" fillId="0" borderId="0" xfId="0" applyNumberFormat="1"/>
    <xf numFmtId="0" fontId="1" fillId="0" borderId="0" xfId="1" applyFont="1" applyAlignment="1">
      <alignment horizontal="center" vertical="center"/>
    </xf>
    <xf numFmtId="164" fontId="5" fillId="0" borderId="0" xfId="1" applyNumberFormat="1" applyFont="1" applyAlignment="1">
      <alignment horizontal="right" vertical="center"/>
    </xf>
    <xf numFmtId="4" fontId="5" fillId="0" borderId="0" xfId="1" applyNumberFormat="1" applyFont="1" applyAlignment="1" applyProtection="1">
      <alignment horizontal="center" vertical="center"/>
      <protection locked="0"/>
    </xf>
    <xf numFmtId="0" fontId="5" fillId="0" borderId="0" xfId="1" applyFont="1" applyAlignment="1" applyProtection="1">
      <alignment horizontal="center" vertical="center"/>
      <protection locked="0"/>
    </xf>
    <xf numFmtId="0" fontId="5" fillId="0" borderId="0" xfId="1" applyFont="1" applyAlignment="1" applyProtection="1">
      <alignment horizontal="left" vertical="center" wrapText="1"/>
      <protection locked="0"/>
    </xf>
    <xf numFmtId="49" fontId="5" fillId="0" borderId="0" xfId="1" applyNumberFormat="1" applyFont="1" applyAlignment="1" applyProtection="1">
      <alignment horizontal="left" vertical="center"/>
      <protection locked="0"/>
    </xf>
    <xf numFmtId="0" fontId="2" fillId="0" borderId="0" xfId="1" applyFont="1" applyAlignment="1">
      <alignment horizontal="center" vertical="center"/>
    </xf>
    <xf numFmtId="164" fontId="1" fillId="0" borderId="0" xfId="1" applyNumberFormat="1" applyFont="1" applyAlignment="1">
      <alignment horizontal="right" vertical="center"/>
    </xf>
    <xf numFmtId="4" fontId="1" fillId="0" borderId="0" xfId="1" applyNumberFormat="1" applyFont="1" applyAlignment="1" applyProtection="1">
      <alignment horizontal="center" vertical="center"/>
      <protection locked="0"/>
    </xf>
    <xf numFmtId="0" fontId="1" fillId="0" borderId="0" xfId="1" applyFont="1" applyAlignment="1" applyProtection="1">
      <alignment horizontal="center" vertical="center"/>
      <protection locked="0"/>
    </xf>
    <xf numFmtId="164" fontId="2" fillId="0" borderId="0" xfId="1" applyNumberFormat="1" applyFont="1" applyAlignment="1">
      <alignment horizontal="right" vertical="center"/>
    </xf>
    <xf numFmtId="4" fontId="2" fillId="0" borderId="0" xfId="1" applyNumberFormat="1" applyFont="1" applyAlignment="1" applyProtection="1">
      <alignment horizontal="center" vertical="center"/>
      <protection locked="0"/>
    </xf>
    <xf numFmtId="0" fontId="2" fillId="0" borderId="0" xfId="1" applyFont="1" applyAlignment="1" applyProtection="1">
      <alignment horizontal="center" vertical="center"/>
      <protection locked="0"/>
    </xf>
    <xf numFmtId="4" fontId="6" fillId="0" borderId="0" xfId="1" applyNumberFormat="1" applyFont="1" applyAlignment="1" applyProtection="1">
      <alignment horizontal="center" vertical="center"/>
      <protection locked="0"/>
    </xf>
    <xf numFmtId="164" fontId="7" fillId="0" borderId="0" xfId="1" applyNumberFormat="1" applyFont="1" applyAlignment="1">
      <alignment horizontal="right" vertical="center"/>
    </xf>
    <xf numFmtId="0" fontId="7" fillId="0" borderId="0" xfId="1" applyFont="1" applyAlignment="1" applyProtection="1">
      <alignment horizontal="left" vertical="center" wrapText="1"/>
      <protection locked="0"/>
    </xf>
    <xf numFmtId="49" fontId="8" fillId="0" borderId="0" xfId="1" applyNumberFormat="1" applyFont="1" applyAlignment="1" applyProtection="1">
      <alignment horizontal="left" vertical="center"/>
      <protection locked="0"/>
    </xf>
    <xf numFmtId="165" fontId="2" fillId="0" borderId="0" xfId="1" applyNumberFormat="1" applyFont="1" applyAlignment="1">
      <alignment horizontal="right" vertical="center"/>
    </xf>
    <xf numFmtId="165" fontId="3" fillId="0" borderId="0" xfId="1" applyNumberFormat="1" applyFont="1" applyAlignment="1">
      <alignment horizontal="right" vertical="center"/>
    </xf>
    <xf numFmtId="0" fontId="3" fillId="0" borderId="0" xfId="1" applyFont="1" applyAlignment="1" applyProtection="1">
      <alignment horizontal="center" vertical="center"/>
      <protection locked="0"/>
    </xf>
    <xf numFmtId="0" fontId="3" fillId="0" borderId="0" xfId="1" applyFont="1" applyAlignment="1">
      <alignment horizontal="center" vertical="center"/>
    </xf>
    <xf numFmtId="0" fontId="35" fillId="0" borderId="15" xfId="1" applyFont="1" applyBorder="1" applyAlignment="1">
      <alignment horizontal="center" vertical="center"/>
    </xf>
    <xf numFmtId="49" fontId="4" fillId="0" borderId="0" xfId="1" applyNumberFormat="1" applyFont="1" applyAlignment="1">
      <alignment horizontal="left" vertical="center"/>
    </xf>
    <xf numFmtId="4" fontId="10" fillId="0" borderId="6" xfId="1" applyNumberFormat="1" applyBorder="1" applyAlignment="1">
      <alignment horizontal="center" vertical="center" wrapText="1"/>
    </xf>
    <xf numFmtId="0" fontId="10" fillId="0" borderId="6" xfId="1" applyBorder="1" applyAlignment="1">
      <alignment horizontal="center" vertical="center"/>
    </xf>
    <xf numFmtId="4" fontId="10" fillId="0" borderId="6" xfId="1" applyNumberFormat="1" applyBorder="1" applyAlignment="1">
      <alignment horizontal="center" vertical="center"/>
    </xf>
    <xf numFmtId="0" fontId="10" fillId="0" borderId="6" xfId="2" applyFont="1" applyBorder="1" applyAlignment="1">
      <alignment horizontal="justify" vertical="top" wrapText="1"/>
    </xf>
    <xf numFmtId="49" fontId="9" fillId="0" borderId="10" xfId="1" applyNumberFormat="1" applyFont="1" applyBorder="1" applyAlignment="1">
      <alignment horizontal="left" vertical="center"/>
    </xf>
    <xf numFmtId="4" fontId="10" fillId="0" borderId="2" xfId="1" applyNumberFormat="1" applyBorder="1" applyAlignment="1">
      <alignment horizontal="center" vertical="center" wrapText="1"/>
    </xf>
    <xf numFmtId="0" fontId="10" fillId="0" borderId="2" xfId="1" applyBorder="1" applyAlignment="1">
      <alignment horizontal="center" vertical="center"/>
    </xf>
    <xf numFmtId="4" fontId="10" fillId="0" borderId="2" xfId="1" applyNumberFormat="1" applyBorder="1" applyAlignment="1">
      <alignment horizontal="center" vertical="center"/>
    </xf>
    <xf numFmtId="0" fontId="10" fillId="0" borderId="2" xfId="1" applyBorder="1" applyAlignment="1">
      <alignment horizontal="left" vertical="center" wrapText="1"/>
    </xf>
    <xf numFmtId="49" fontId="9" fillId="0" borderId="8" xfId="1" applyNumberFormat="1" applyFont="1" applyBorder="1" applyAlignment="1">
      <alignment horizontal="left" vertical="center"/>
    </xf>
    <xf numFmtId="164" fontId="55" fillId="0" borderId="5" xfId="1" applyNumberFormat="1" applyFont="1" applyBorder="1" applyAlignment="1">
      <alignment horizontal="right" vertical="center"/>
    </xf>
    <xf numFmtId="4" fontId="55" fillId="0" borderId="4" xfId="1" applyNumberFormat="1" applyFont="1" applyBorder="1" applyAlignment="1" applyProtection="1">
      <alignment horizontal="center" vertical="center" wrapText="1"/>
      <protection locked="0"/>
    </xf>
    <xf numFmtId="0" fontId="55" fillId="0" borderId="4" xfId="1" applyFont="1" applyBorder="1" applyAlignment="1" applyProtection="1">
      <alignment horizontal="center" vertical="center"/>
      <protection locked="0"/>
    </xf>
    <xf numFmtId="0" fontId="55" fillId="0" borderId="4" xfId="1" applyFont="1" applyBorder="1" applyAlignment="1" applyProtection="1">
      <alignment horizontal="center" vertical="center" wrapText="1"/>
      <protection locked="0"/>
    </xf>
    <xf numFmtId="49" fontId="55" fillId="0" borderId="9" xfId="1" applyNumberFormat="1" applyFont="1" applyBorder="1" applyAlignment="1" applyProtection="1">
      <alignment horizontal="center" vertical="center" wrapText="1"/>
      <protection locked="0"/>
    </xf>
    <xf numFmtId="0" fontId="70" fillId="0" borderId="0" xfId="1" applyFont="1" applyAlignment="1">
      <alignment horizontal="center" vertical="center"/>
    </xf>
    <xf numFmtId="0" fontId="63" fillId="0" borderId="0" xfId="1" applyFont="1" applyAlignment="1">
      <alignment horizontal="center" vertical="center" wrapText="1"/>
    </xf>
    <xf numFmtId="2" fontId="10" fillId="0" borderId="2" xfId="1" applyNumberFormat="1" applyBorder="1" applyAlignment="1">
      <alignment horizontal="center" vertical="center" wrapText="1"/>
    </xf>
    <xf numFmtId="0" fontId="10" fillId="0" borderId="2" xfId="1" applyBorder="1" applyAlignment="1">
      <alignment horizontal="center" vertical="center" wrapText="1"/>
    </xf>
    <xf numFmtId="0" fontId="10" fillId="0" borderId="2" xfId="1" applyBorder="1" applyAlignment="1">
      <alignment horizontal="justify" vertical="top" wrapText="1"/>
    </xf>
    <xf numFmtId="0" fontId="10" fillId="0" borderId="2" xfId="2" applyFont="1" applyBorder="1" applyAlignment="1">
      <alignment horizontal="justify" vertical="top" wrapText="1"/>
    </xf>
    <xf numFmtId="0" fontId="35" fillId="0" borderId="15" xfId="1" applyFont="1" applyBorder="1" applyAlignment="1" applyProtection="1">
      <alignment horizontal="center" vertical="center"/>
      <protection locked="0"/>
    </xf>
    <xf numFmtId="0" fontId="35" fillId="0" borderId="45" xfId="1" applyFont="1" applyBorder="1" applyAlignment="1" applyProtection="1">
      <alignment vertical="center"/>
      <protection locked="0"/>
    </xf>
    <xf numFmtId="0" fontId="35" fillId="0" borderId="15" xfId="1" applyFont="1" applyBorder="1" applyAlignment="1" applyProtection="1">
      <alignment vertical="center"/>
      <protection locked="0"/>
    </xf>
    <xf numFmtId="0" fontId="37" fillId="0" borderId="0" xfId="0" quotePrefix="1" applyFont="1" applyFill="1" applyBorder="1" applyAlignment="1">
      <alignment horizontal="center" vertical="center"/>
    </xf>
    <xf numFmtId="0" fontId="35" fillId="0" borderId="21" xfId="0" applyFont="1" applyBorder="1" applyAlignment="1">
      <alignment horizontal="center" vertical="center"/>
    </xf>
    <xf numFmtId="0" fontId="0" fillId="0" borderId="35" xfId="0" applyBorder="1" applyAlignment="1">
      <alignment wrapText="1"/>
    </xf>
    <xf numFmtId="4" fontId="0" fillId="0" borderId="35" xfId="0" applyNumberFormat="1" applyBorder="1"/>
    <xf numFmtId="0" fontId="34" fillId="0" borderId="84" xfId="0" applyFont="1" applyBorder="1"/>
    <xf numFmtId="4" fontId="34" fillId="0" borderId="85" xfId="0" applyNumberFormat="1" applyFont="1" applyBorder="1"/>
    <xf numFmtId="0" fontId="34" fillId="0" borderId="63" xfId="0" applyFont="1" applyBorder="1"/>
    <xf numFmtId="4" fontId="34" fillId="0" borderId="64" xfId="0" applyNumberFormat="1" applyFont="1" applyBorder="1"/>
    <xf numFmtId="0" fontId="34" fillId="0" borderId="34" xfId="0" applyFont="1" applyBorder="1"/>
    <xf numFmtId="4" fontId="34" fillId="0" borderId="36" xfId="0" applyNumberFormat="1" applyFont="1" applyBorder="1"/>
    <xf numFmtId="0" fontId="10" fillId="0" borderId="2" xfId="1" applyBorder="1" applyAlignment="1">
      <alignment horizontal="justify" vertical="center" wrapText="1"/>
    </xf>
    <xf numFmtId="167" fontId="35" fillId="0" borderId="51" xfId="0" applyNumberFormat="1" applyFont="1" applyBorder="1" applyAlignment="1">
      <alignment horizontal="right"/>
    </xf>
    <xf numFmtId="4" fontId="34" fillId="0" borderId="0" xfId="0" applyNumberFormat="1" applyFont="1" applyBorder="1"/>
    <xf numFmtId="49" fontId="10" fillId="0" borderId="21" xfId="0" applyNumberFormat="1" applyFont="1" applyBorder="1" applyAlignment="1">
      <alignment horizontal="center"/>
    </xf>
    <xf numFmtId="49" fontId="10" fillId="0" borderId="44" xfId="0" applyNumberFormat="1" applyFont="1" applyBorder="1" applyAlignment="1">
      <alignment horizontal="left" wrapText="1"/>
    </xf>
    <xf numFmtId="49" fontId="0" fillId="0" borderId="44" xfId="0" applyNumberFormat="1" applyBorder="1" applyAlignment="1">
      <alignment horizontal="left"/>
    </xf>
    <xf numFmtId="169" fontId="0" fillId="0" borderId="44" xfId="0" applyNumberFormat="1" applyBorder="1" applyAlignment="1">
      <alignment horizontal="right"/>
    </xf>
    <xf numFmtId="167" fontId="0" fillId="0" borderId="44" xfId="0" applyNumberFormat="1" applyBorder="1" applyAlignment="1">
      <alignment horizontal="right"/>
    </xf>
    <xf numFmtId="167" fontId="35" fillId="0" borderId="44" xfId="0" applyNumberFormat="1" applyFont="1" applyBorder="1" applyAlignment="1">
      <alignment horizontal="right"/>
    </xf>
    <xf numFmtId="2" fontId="10" fillId="0" borderId="23" xfId="1" applyNumberFormat="1" applyBorder="1" applyAlignment="1">
      <alignment horizontal="center" vertical="center" wrapText="1"/>
    </xf>
    <xf numFmtId="0" fontId="10" fillId="0" borderId="23" xfId="1" applyBorder="1" applyAlignment="1">
      <alignment horizontal="center" vertical="center" wrapText="1"/>
    </xf>
    <xf numFmtId="0" fontId="10" fillId="0" borderId="23" xfId="1" applyBorder="1" applyAlignment="1">
      <alignment horizontal="justify" vertical="top" wrapText="1"/>
    </xf>
    <xf numFmtId="49" fontId="9" fillId="0" borderId="40" xfId="1" applyNumberFormat="1" applyFont="1" applyBorder="1" applyAlignment="1">
      <alignment horizontal="left" vertical="center"/>
    </xf>
    <xf numFmtId="49" fontId="35" fillId="0" borderId="44" xfId="0" applyNumberFormat="1" applyFont="1" applyBorder="1" applyAlignment="1">
      <alignment horizontal="left"/>
    </xf>
    <xf numFmtId="49" fontId="35" fillId="0" borderId="44" xfId="0" applyNumberFormat="1" applyFont="1" applyBorder="1" applyAlignment="1">
      <alignment horizontal="left" wrapText="1"/>
    </xf>
    <xf numFmtId="0" fontId="11" fillId="0" borderId="15" xfId="0" applyFont="1" applyBorder="1" applyAlignment="1" applyProtection="1">
      <alignment horizontal="center" vertical="center" wrapText="1"/>
      <protection locked="0"/>
    </xf>
    <xf numFmtId="0" fontId="11" fillId="0" borderId="19" xfId="0" applyFont="1" applyBorder="1" applyAlignment="1" applyProtection="1">
      <alignment horizontal="center" vertical="center" wrapText="1"/>
      <protection locked="0"/>
    </xf>
    <xf numFmtId="0" fontId="6" fillId="7" borderId="17" xfId="0" applyFont="1" applyFill="1" applyBorder="1" applyAlignment="1" applyProtection="1">
      <alignment horizontal="left" vertical="center" wrapText="1"/>
      <protection locked="0"/>
    </xf>
    <xf numFmtId="0" fontId="6" fillId="8" borderId="17" xfId="0" applyFont="1" applyFill="1" applyBorder="1" applyAlignment="1" applyProtection="1">
      <alignment horizontal="left" vertical="center" wrapText="1"/>
      <protection locked="0"/>
    </xf>
    <xf numFmtId="0" fontId="1" fillId="8" borderId="2" xfId="0" applyFont="1" applyFill="1" applyBorder="1" applyAlignment="1" applyProtection="1">
      <alignment horizontal="left" vertical="center" wrapText="1"/>
      <protection locked="0"/>
    </xf>
    <xf numFmtId="49" fontId="0" fillId="0" borderId="50" xfId="0" applyNumberFormat="1" applyBorder="1" applyAlignment="1" applyProtection="1">
      <alignment horizontal="left" wrapText="1"/>
    </xf>
    <xf numFmtId="49" fontId="0" fillId="0" borderId="50" xfId="0" applyNumberFormat="1" applyBorder="1" applyAlignment="1" applyProtection="1">
      <alignment horizontal="left"/>
    </xf>
    <xf numFmtId="169" fontId="0" fillId="0" borderId="50" xfId="0" applyNumberFormat="1" applyBorder="1" applyAlignment="1">
      <alignment horizontal="right"/>
    </xf>
    <xf numFmtId="167" fontId="0" fillId="0" borderId="50" xfId="0" applyNumberFormat="1" applyBorder="1" applyAlignment="1" applyProtection="1">
      <alignment horizontal="right"/>
      <protection locked="0"/>
    </xf>
    <xf numFmtId="49" fontId="0" fillId="0" borderId="51" xfId="0" applyNumberFormat="1" applyBorder="1" applyAlignment="1" applyProtection="1">
      <alignment horizontal="left" wrapText="1"/>
    </xf>
    <xf numFmtId="49" fontId="0" fillId="0" borderId="51" xfId="0" applyNumberFormat="1" applyBorder="1" applyAlignment="1" applyProtection="1">
      <alignment horizontal="left"/>
    </xf>
    <xf numFmtId="169" fontId="0" fillId="0" borderId="51" xfId="0" applyNumberFormat="1" applyBorder="1" applyAlignment="1">
      <alignment horizontal="right"/>
    </xf>
    <xf numFmtId="167" fontId="0" fillId="0" borderId="51" xfId="0" applyNumberFormat="1" applyBorder="1" applyAlignment="1" applyProtection="1">
      <alignment horizontal="right"/>
      <protection locked="0"/>
    </xf>
    <xf numFmtId="49" fontId="0" fillId="0" borderId="0" xfId="0" applyNumberFormat="1" applyBorder="1" applyAlignment="1" applyProtection="1">
      <alignment horizontal="left" wrapText="1"/>
    </xf>
    <xf numFmtId="49" fontId="0" fillId="0" borderId="0" xfId="0" applyNumberFormat="1" applyBorder="1" applyAlignment="1" applyProtection="1">
      <alignment horizontal="left"/>
    </xf>
    <xf numFmtId="169" fontId="0" fillId="0" borderId="0" xfId="0" applyNumberFormat="1" applyBorder="1" applyAlignment="1" applyProtection="1">
      <alignment horizontal="right"/>
    </xf>
    <xf numFmtId="167" fontId="0" fillId="0" borderId="0" xfId="0" applyNumberFormat="1" applyBorder="1" applyAlignment="1" applyProtection="1">
      <alignment horizontal="right"/>
      <protection locked="0"/>
    </xf>
    <xf numFmtId="167" fontId="0" fillId="0" borderId="0" xfId="0" applyNumberFormat="1" applyBorder="1" applyAlignment="1">
      <alignment horizontal="right"/>
    </xf>
    <xf numFmtId="169" fontId="0" fillId="0" borderId="51" xfId="0" applyNumberFormat="1" applyBorder="1" applyAlignment="1" applyProtection="1">
      <alignment horizontal="right"/>
    </xf>
    <xf numFmtId="169" fontId="0" fillId="0" borderId="50" xfId="0" applyNumberFormat="1" applyBorder="1" applyAlignment="1" applyProtection="1">
      <alignment horizontal="right"/>
    </xf>
    <xf numFmtId="49" fontId="0" fillId="0" borderId="0" xfId="0" applyNumberFormat="1" applyBorder="1" applyAlignment="1">
      <alignment horizontal="left" wrapText="1"/>
    </xf>
    <xf numFmtId="49" fontId="0" fillId="0" borderId="0" xfId="0" applyNumberFormat="1" applyBorder="1" applyAlignment="1">
      <alignment horizontal="left"/>
    </xf>
    <xf numFmtId="169" fontId="0" fillId="0" borderId="0" xfId="0" applyNumberFormat="1" applyBorder="1" applyAlignment="1">
      <alignment horizontal="right"/>
    </xf>
    <xf numFmtId="49" fontId="0" fillId="0" borderId="86" xfId="0" applyNumberFormat="1" applyBorder="1" applyAlignment="1">
      <alignment horizontal="left" wrapText="1"/>
    </xf>
    <xf numFmtId="49" fontId="0" fillId="0" borderId="86" xfId="0" applyNumberFormat="1" applyBorder="1" applyAlignment="1">
      <alignment horizontal="left"/>
    </xf>
    <xf numFmtId="169" fontId="0" fillId="0" borderId="86" xfId="0" applyNumberFormat="1" applyBorder="1" applyAlignment="1">
      <alignment horizontal="right"/>
    </xf>
    <xf numFmtId="167" fontId="0" fillId="0" borderId="86" xfId="0" applyNumberFormat="1" applyBorder="1" applyAlignment="1">
      <alignment horizontal="right"/>
    </xf>
    <xf numFmtId="0" fontId="69" fillId="0" borderId="65" xfId="0" applyFont="1" applyBorder="1" applyAlignment="1">
      <alignment horizontal="left" vertical="top" wrapText="1"/>
    </xf>
    <xf numFmtId="167" fontId="6" fillId="0" borderId="87" xfId="0" applyNumberFormat="1" applyFont="1" applyFill="1" applyBorder="1" applyAlignment="1" applyProtection="1">
      <alignment horizontal="right" vertical="center"/>
    </xf>
    <xf numFmtId="167" fontId="6" fillId="0" borderId="21" xfId="0" applyNumberFormat="1" applyFont="1" applyFill="1" applyBorder="1" applyAlignment="1" applyProtection="1">
      <alignment horizontal="right" vertical="center"/>
    </xf>
    <xf numFmtId="0" fontId="1" fillId="2" borderId="23" xfId="2" applyFont="1" applyFill="1" applyBorder="1" applyAlignment="1" applyProtection="1">
      <alignment horizontal="justify" vertical="top" wrapText="1"/>
      <protection locked="0"/>
    </xf>
    <xf numFmtId="0" fontId="23" fillId="2" borderId="75" xfId="2" applyFont="1" applyFill="1" applyBorder="1" applyAlignment="1" applyProtection="1">
      <alignment horizontal="justify" vertical="top" wrapText="1"/>
      <protection locked="0"/>
    </xf>
    <xf numFmtId="0" fontId="1" fillId="2" borderId="2"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center" vertical="center"/>
      <protection locked="0"/>
    </xf>
    <xf numFmtId="0" fontId="1" fillId="2" borderId="23" xfId="0" applyFont="1" applyFill="1" applyBorder="1" applyAlignment="1" applyProtection="1">
      <alignment horizontal="left" vertical="center" wrapText="1"/>
      <protection locked="0"/>
    </xf>
    <xf numFmtId="4" fontId="1" fillId="2" borderId="23" xfId="0" applyNumberFormat="1" applyFont="1" applyFill="1" applyBorder="1" applyAlignment="1" applyProtection="1">
      <alignment horizontal="center" vertical="center"/>
      <protection locked="0"/>
    </xf>
    <xf numFmtId="0" fontId="1" fillId="2" borderId="23" xfId="0" applyFont="1" applyFill="1" applyBorder="1" applyAlignment="1" applyProtection="1">
      <alignment horizontal="center" vertical="center"/>
      <protection locked="0"/>
    </xf>
    <xf numFmtId="0" fontId="23" fillId="2" borderId="2" xfId="0" applyFont="1" applyFill="1" applyBorder="1" applyAlignment="1" applyProtection="1">
      <alignment horizontal="left" vertical="center" wrapText="1"/>
      <protection locked="0"/>
    </xf>
    <xf numFmtId="4" fontId="23" fillId="2" borderId="2" xfId="0" applyNumberFormat="1" applyFont="1" applyFill="1" applyBorder="1" applyAlignment="1" applyProtection="1">
      <alignment horizontal="center" vertical="center"/>
      <protection locked="0"/>
    </xf>
    <xf numFmtId="0" fontId="23" fillId="2" borderId="2" xfId="0" applyFont="1" applyFill="1" applyBorder="1" applyAlignment="1" applyProtection="1">
      <alignment horizontal="center" vertical="center"/>
      <protection locked="0"/>
    </xf>
    <xf numFmtId="49" fontId="0" fillId="2" borderId="21" xfId="0" applyNumberFormat="1" applyFill="1" applyBorder="1" applyAlignment="1">
      <alignment horizontal="left" wrapText="1"/>
    </xf>
    <xf numFmtId="4" fontId="0" fillId="0" borderId="0" xfId="0" applyNumberFormat="1"/>
    <xf numFmtId="49" fontId="10" fillId="0" borderId="21" xfId="0" applyNumberFormat="1" applyFont="1" applyFill="1" applyBorder="1" applyAlignment="1">
      <alignment horizontal="left" wrapText="1"/>
    </xf>
    <xf numFmtId="49" fontId="10" fillId="0" borderId="21" xfId="0" applyNumberFormat="1" applyFont="1" applyBorder="1" applyAlignment="1">
      <alignment horizontal="left"/>
    </xf>
    <xf numFmtId="4" fontId="10" fillId="0" borderId="21" xfId="0" applyNumberFormat="1" applyFont="1" applyBorder="1" applyAlignment="1">
      <alignment horizontal="center"/>
    </xf>
    <xf numFmtId="4" fontId="1" fillId="0" borderId="21" xfId="0" applyNumberFormat="1" applyFont="1" applyFill="1" applyBorder="1" applyAlignment="1" applyProtection="1">
      <alignment horizontal="center"/>
    </xf>
    <xf numFmtId="0" fontId="72" fillId="0" borderId="0" xfId="3"/>
    <xf numFmtId="167" fontId="18" fillId="0" borderId="21" xfId="0" applyNumberFormat="1" applyFont="1" applyFill="1" applyBorder="1" applyAlignment="1" applyProtection="1">
      <alignment horizontal="right" vertical="center"/>
    </xf>
    <xf numFmtId="49" fontId="0" fillId="0" borderId="51" xfId="0" applyNumberFormat="1" applyFill="1" applyBorder="1" applyAlignment="1">
      <alignment horizontal="left" wrapText="1"/>
    </xf>
    <xf numFmtId="0" fontId="73" fillId="0" borderId="0" xfId="4"/>
    <xf numFmtId="0" fontId="10" fillId="0" borderId="0" xfId="1"/>
    <xf numFmtId="0" fontId="78" fillId="0" borderId="0" xfId="1" applyFont="1" applyAlignment="1">
      <alignment vertical="center"/>
    </xf>
    <xf numFmtId="0" fontId="79" fillId="0" borderId="0" xfId="1" applyFont="1" applyAlignment="1">
      <alignment vertical="center"/>
    </xf>
    <xf numFmtId="0" fontId="81" fillId="0" borderId="0" xfId="1" applyFont="1"/>
    <xf numFmtId="0" fontId="76" fillId="0" borderId="0" xfId="1" applyFont="1" applyAlignment="1">
      <alignment horizontal="left" vertical="center"/>
    </xf>
    <xf numFmtId="0" fontId="38" fillId="0" borderId="0" xfId="1" applyFont="1" applyAlignment="1">
      <alignment horizontal="left" vertical="center"/>
    </xf>
    <xf numFmtId="0" fontId="38" fillId="0" borderId="0" xfId="1" quotePrefix="1" applyFont="1" applyAlignment="1">
      <alignment horizontal="left" vertical="center"/>
    </xf>
    <xf numFmtId="0" fontId="79" fillId="0" borderId="0" xfId="1" applyFont="1"/>
    <xf numFmtId="0" fontId="10" fillId="0" borderId="0" xfId="1" applyAlignment="1">
      <alignment vertical="center"/>
    </xf>
    <xf numFmtId="0" fontId="38" fillId="0" borderId="0" xfId="1" applyFont="1" applyAlignment="1">
      <alignment vertical="center"/>
    </xf>
    <xf numFmtId="0" fontId="82" fillId="0" borderId="0" xfId="1" applyFont="1" applyAlignment="1">
      <alignment vertical="center"/>
    </xf>
    <xf numFmtId="0" fontId="83" fillId="0" borderId="0" xfId="1" applyFont="1" applyAlignment="1">
      <alignment vertical="center"/>
    </xf>
    <xf numFmtId="0" fontId="69" fillId="2" borderId="21" xfId="0" applyFont="1" applyFill="1" applyBorder="1" applyAlignment="1">
      <alignment horizontal="left" vertical="top" wrapText="1"/>
    </xf>
    <xf numFmtId="0" fontId="6" fillId="2" borderId="17" xfId="0" applyFont="1" applyFill="1" applyBorder="1" applyAlignment="1" applyProtection="1">
      <alignment horizontal="left" vertical="center" wrapText="1"/>
      <protection locked="0"/>
    </xf>
    <xf numFmtId="0" fontId="20" fillId="2" borderId="17" xfId="0" applyFont="1" applyFill="1" applyBorder="1" applyAlignment="1" applyProtection="1">
      <alignment horizontal="left" vertical="center" wrapText="1"/>
      <protection locked="0"/>
    </xf>
    <xf numFmtId="0" fontId="21" fillId="0" borderId="27" xfId="0" applyFont="1" applyFill="1" applyBorder="1" applyAlignment="1" applyProtection="1">
      <alignment horizontal="left" vertical="center" wrapText="1"/>
      <protection locked="0"/>
    </xf>
    <xf numFmtId="4" fontId="20" fillId="0" borderId="27" xfId="0" applyNumberFormat="1" applyFont="1" applyFill="1" applyBorder="1" applyAlignment="1" applyProtection="1">
      <alignment horizontal="center" vertical="center"/>
      <protection locked="0"/>
    </xf>
    <xf numFmtId="0" fontId="20" fillId="0" borderId="27" xfId="0" applyFont="1" applyFill="1" applyBorder="1" applyAlignment="1" applyProtection="1">
      <alignment horizontal="center" vertical="center"/>
      <protection locked="0"/>
    </xf>
    <xf numFmtId="49" fontId="5" fillId="0" borderId="69" xfId="0" applyNumberFormat="1" applyFont="1" applyBorder="1" applyAlignment="1" applyProtection="1">
      <alignment horizontal="left" vertical="center"/>
      <protection locked="0"/>
    </xf>
    <xf numFmtId="170" fontId="13" fillId="0" borderId="78" xfId="0" applyNumberFormat="1" applyFont="1" applyBorder="1" applyAlignment="1" applyProtection="1">
      <alignment horizontal="right" vertical="center"/>
    </xf>
    <xf numFmtId="49" fontId="5" fillId="0" borderId="88" xfId="0" applyNumberFormat="1" applyFont="1" applyBorder="1" applyAlignment="1" applyProtection="1">
      <alignment horizontal="left" vertical="center"/>
      <protection locked="0"/>
    </xf>
    <xf numFmtId="0" fontId="11" fillId="0" borderId="89" xfId="0" applyFont="1" applyFill="1" applyBorder="1" applyAlignment="1" applyProtection="1">
      <alignment horizontal="left" vertical="center" wrapText="1"/>
      <protection locked="0"/>
    </xf>
    <xf numFmtId="170" fontId="11" fillId="0" borderId="90" xfId="0" applyNumberFormat="1" applyFont="1" applyBorder="1" applyAlignment="1" applyProtection="1">
      <alignment horizontal="right" vertical="center"/>
    </xf>
    <xf numFmtId="0" fontId="0" fillId="2" borderId="0" xfId="0" applyFill="1"/>
    <xf numFmtId="4" fontId="0" fillId="2" borderId="0" xfId="0" applyNumberFormat="1" applyFill="1"/>
    <xf numFmtId="0" fontId="0" fillId="0" borderId="0" xfId="0" applyAlignment="1">
      <alignment horizontal="center" vertical="center"/>
    </xf>
    <xf numFmtId="0" fontId="35" fillId="0" borderId="12" xfId="1" applyFont="1" applyBorder="1" applyAlignment="1" applyProtection="1">
      <alignment horizontal="center" vertical="center"/>
      <protection locked="0"/>
    </xf>
    <xf numFmtId="0" fontId="35" fillId="0" borderId="12" xfId="1" applyFont="1" applyBorder="1" applyAlignment="1">
      <alignment horizontal="center" vertical="center"/>
    </xf>
    <xf numFmtId="165" fontId="35" fillId="0" borderId="13" xfId="1" applyNumberFormat="1" applyFont="1" applyBorder="1" applyAlignment="1" applyProtection="1">
      <alignment horizontal="center" vertical="center"/>
      <protection locked="0"/>
    </xf>
    <xf numFmtId="0" fontId="40" fillId="2" borderId="25" xfId="0" applyFont="1" applyFill="1" applyBorder="1" applyAlignment="1" applyProtection="1">
      <alignment horizontal="left" vertical="center" wrapText="1"/>
      <protection locked="0"/>
    </xf>
    <xf numFmtId="0" fontId="5" fillId="2" borderId="25" xfId="0" applyFont="1" applyFill="1" applyBorder="1" applyAlignment="1" applyProtection="1">
      <alignment horizontal="left" vertical="center" wrapText="1"/>
      <protection locked="0"/>
    </xf>
    <xf numFmtId="167" fontId="35" fillId="2" borderId="44" xfId="0" applyNumberFormat="1" applyFont="1" applyFill="1" applyBorder="1" applyAlignment="1">
      <alignment horizontal="right"/>
    </xf>
    <xf numFmtId="0" fontId="10" fillId="2" borderId="0" xfId="0" applyFont="1" applyFill="1"/>
    <xf numFmtId="0" fontId="55" fillId="2" borderId="53" xfId="0" applyFont="1" applyFill="1" applyBorder="1" applyAlignment="1" applyProtection="1">
      <alignment horizontal="left" vertical="center" wrapText="1"/>
      <protection locked="0"/>
    </xf>
    <xf numFmtId="0" fontId="56" fillId="2" borderId="25" xfId="0" applyFont="1" applyFill="1" applyBorder="1" applyAlignment="1" applyProtection="1">
      <alignment horizontal="left" vertical="center" wrapText="1"/>
      <protection locked="0"/>
    </xf>
    <xf numFmtId="49" fontId="0" fillId="2" borderId="0" xfId="0" applyNumberFormat="1" applyFill="1" applyAlignment="1">
      <alignment horizontal="left" wrapText="1"/>
    </xf>
    <xf numFmtId="166" fontId="10" fillId="0" borderId="3" xfId="1" applyNumberFormat="1" applyBorder="1" applyAlignment="1">
      <alignment horizontal="center" vertical="center" wrapText="1"/>
    </xf>
    <xf numFmtId="166" fontId="35" fillId="0" borderId="16" xfId="1" applyNumberFormat="1" applyFont="1" applyBorder="1" applyAlignment="1" applyProtection="1">
      <alignment horizontal="center" vertical="center"/>
      <protection locked="0"/>
    </xf>
    <xf numFmtId="166" fontId="5" fillId="0" borderId="24" xfId="0" applyNumberFormat="1" applyFont="1" applyFill="1" applyBorder="1" applyAlignment="1" applyProtection="1">
      <alignment horizontal="right" vertical="center"/>
    </xf>
    <xf numFmtId="4" fontId="5" fillId="0" borderId="24" xfId="0" applyNumberFormat="1" applyFont="1" applyFill="1" applyBorder="1" applyAlignment="1" applyProtection="1">
      <alignment horizontal="right" vertical="center"/>
    </xf>
    <xf numFmtId="4" fontId="42" fillId="0" borderId="26" xfId="0" applyNumberFormat="1" applyFont="1" applyBorder="1" applyAlignment="1" applyProtection="1">
      <alignment horizontal="right" vertical="center"/>
    </xf>
    <xf numFmtId="4" fontId="48" fillId="0" borderId="26" xfId="0" applyNumberFormat="1" applyFont="1" applyBorder="1" applyAlignment="1" applyProtection="1">
      <alignment horizontal="right" vertical="center"/>
    </xf>
    <xf numFmtId="4" fontId="6" fillId="0" borderId="18" xfId="0" applyNumberFormat="1" applyFont="1" applyBorder="1" applyAlignment="1" applyProtection="1">
      <alignment horizontal="right" vertical="center"/>
    </xf>
    <xf numFmtId="4" fontId="5" fillId="0" borderId="3" xfId="0" applyNumberFormat="1" applyFont="1" applyFill="1" applyBorder="1" applyAlignment="1" applyProtection="1">
      <alignment horizontal="right" vertical="center"/>
    </xf>
    <xf numFmtId="4" fontId="5" fillId="0" borderId="28" xfId="0" applyNumberFormat="1" applyFont="1" applyFill="1" applyBorder="1" applyAlignment="1" applyProtection="1">
      <alignment horizontal="right" vertical="center"/>
    </xf>
    <xf numFmtId="4" fontId="6" fillId="0" borderId="5" xfId="0" applyNumberFormat="1" applyFont="1" applyBorder="1" applyAlignment="1" applyProtection="1">
      <alignment horizontal="right" vertical="center"/>
    </xf>
    <xf numFmtId="4" fontId="5" fillId="0" borderId="18" xfId="0" applyNumberFormat="1" applyFont="1" applyFill="1" applyBorder="1" applyAlignment="1" applyProtection="1">
      <alignment horizontal="right" vertical="center"/>
    </xf>
    <xf numFmtId="4" fontId="6" fillId="0" borderId="3" xfId="0" applyNumberFormat="1" applyFont="1" applyBorder="1" applyAlignment="1" applyProtection="1">
      <alignment horizontal="right" vertical="center"/>
    </xf>
    <xf numFmtId="4" fontId="13" fillId="0" borderId="22" xfId="0" applyNumberFormat="1" applyFont="1" applyBorder="1" applyAlignment="1" applyProtection="1">
      <alignment horizontal="right" vertical="center"/>
    </xf>
    <xf numFmtId="4" fontId="11" fillId="0" borderId="22" xfId="0" applyNumberFormat="1" applyFont="1" applyBorder="1" applyAlignment="1" applyProtection="1">
      <alignment horizontal="right" vertical="center"/>
    </xf>
    <xf numFmtId="166" fontId="9" fillId="0" borderId="3" xfId="0" applyNumberFormat="1" applyFont="1" applyFill="1" applyBorder="1" applyAlignment="1" applyProtection="1">
      <alignment horizontal="right" vertical="center"/>
    </xf>
    <xf numFmtId="166" fontId="55" fillId="0" borderId="16" xfId="0" applyNumberFormat="1" applyFont="1" applyBorder="1" applyAlignment="1" applyProtection="1">
      <alignment horizontal="right" vertical="center"/>
    </xf>
    <xf numFmtId="166" fontId="55" fillId="0" borderId="54" xfId="0" applyNumberFormat="1" applyFont="1" applyBorder="1" applyAlignment="1" applyProtection="1">
      <alignment horizontal="right" vertical="center"/>
    </xf>
    <xf numFmtId="166" fontId="55" fillId="0" borderId="26" xfId="0" applyNumberFormat="1" applyFont="1" applyBorder="1" applyAlignment="1" applyProtection="1">
      <alignment horizontal="right" vertical="center"/>
    </xf>
    <xf numFmtId="166" fontId="59" fillId="0" borderId="26" xfId="0" applyNumberFormat="1" applyFont="1" applyBorder="1" applyAlignment="1" applyProtection="1">
      <alignment horizontal="right" vertical="center"/>
    </xf>
    <xf numFmtId="166" fontId="55" fillId="0" borderId="3" xfId="0" applyNumberFormat="1" applyFont="1" applyBorder="1" applyAlignment="1" applyProtection="1">
      <alignment horizontal="right" vertical="center"/>
    </xf>
    <xf numFmtId="166" fontId="9" fillId="2" borderId="3" xfId="0" applyNumberFormat="1" applyFont="1" applyFill="1" applyBorder="1" applyAlignment="1" applyProtection="1">
      <alignment horizontal="right" vertical="center"/>
    </xf>
    <xf numFmtId="166" fontId="55" fillId="2" borderId="26" xfId="0" applyNumberFormat="1" applyFont="1" applyFill="1" applyBorder="1" applyAlignment="1" applyProtection="1">
      <alignment horizontal="right" vertical="center"/>
    </xf>
    <xf numFmtId="166" fontId="55" fillId="0" borderId="47" xfId="0" applyNumberFormat="1" applyFont="1" applyBorder="1" applyAlignment="1" applyProtection="1">
      <alignment horizontal="right" vertical="center"/>
    </xf>
    <xf numFmtId="166" fontId="55" fillId="2" borderId="54" xfId="0" applyNumberFormat="1" applyFont="1" applyFill="1" applyBorder="1" applyAlignment="1" applyProtection="1">
      <alignment horizontal="right" vertical="center"/>
    </xf>
    <xf numFmtId="166" fontId="55" fillId="0" borderId="5" xfId="0" applyNumberFormat="1" applyFont="1" applyBorder="1" applyAlignment="1" applyProtection="1">
      <alignment horizontal="right" vertical="center"/>
    </xf>
    <xf numFmtId="166" fontId="60" fillId="0" borderId="26" xfId="0" applyNumberFormat="1" applyFont="1" applyBorder="1" applyAlignment="1" applyProtection="1">
      <alignment horizontal="right" vertical="center"/>
    </xf>
    <xf numFmtId="166" fontId="55" fillId="2" borderId="3" xfId="0" applyNumberFormat="1" applyFont="1" applyFill="1" applyBorder="1" applyAlignment="1" applyProtection="1">
      <alignment horizontal="right" vertical="center"/>
    </xf>
    <xf numFmtId="166" fontId="55" fillId="0" borderId="18" xfId="0" applyNumberFormat="1" applyFont="1" applyBorder="1" applyAlignment="1" applyProtection="1">
      <alignment horizontal="right" vertical="center"/>
    </xf>
    <xf numFmtId="166" fontId="10" fillId="0" borderId="33" xfId="0" applyNumberFormat="1" applyFont="1" applyBorder="1" applyAlignment="1" applyProtection="1">
      <alignment horizontal="right" vertical="center"/>
    </xf>
    <xf numFmtId="166" fontId="35" fillId="0" borderId="62" xfId="0" applyNumberFormat="1" applyFont="1" applyBorder="1" applyAlignment="1" applyProtection="1">
      <alignment horizontal="right" vertical="center"/>
    </xf>
    <xf numFmtId="166" fontId="5" fillId="0" borderId="21" xfId="0" applyNumberFormat="1" applyFont="1" applyFill="1" applyBorder="1" applyAlignment="1" applyProtection="1">
      <alignment horizontal="right" vertical="center"/>
    </xf>
    <xf numFmtId="166" fontId="13" fillId="0" borderId="18" xfId="0" applyNumberFormat="1" applyFont="1" applyBorder="1" applyAlignment="1" applyProtection="1">
      <alignment horizontal="right" vertical="center"/>
    </xf>
    <xf numFmtId="166" fontId="13" fillId="0" borderId="3" xfId="0" applyNumberFormat="1" applyFont="1" applyBorder="1" applyAlignment="1" applyProtection="1">
      <alignment horizontal="right" vertical="center"/>
    </xf>
    <xf numFmtId="166" fontId="11" fillId="0" borderId="7" xfId="0" applyNumberFormat="1" applyFont="1" applyBorder="1" applyAlignment="1" applyProtection="1">
      <alignment horizontal="right" vertical="center"/>
    </xf>
    <xf numFmtId="166" fontId="5" fillId="0" borderId="5" xfId="0" applyNumberFormat="1" applyFont="1" applyFill="1" applyBorder="1" applyAlignment="1" applyProtection="1">
      <alignment horizontal="right" vertical="center"/>
    </xf>
    <xf numFmtId="166" fontId="5" fillId="0" borderId="3" xfId="0" applyNumberFormat="1" applyFont="1" applyFill="1" applyBorder="1" applyAlignment="1" applyProtection="1">
      <alignment horizontal="right" vertical="center"/>
    </xf>
    <xf numFmtId="166" fontId="5" fillId="0" borderId="7" xfId="0" applyNumberFormat="1" applyFont="1" applyFill="1" applyBorder="1" applyAlignment="1" applyProtection="1">
      <alignment horizontal="right" vertical="center"/>
    </xf>
    <xf numFmtId="166" fontId="13" fillId="0" borderId="41" xfId="0" applyNumberFormat="1" applyFont="1" applyBorder="1" applyAlignment="1" applyProtection="1">
      <alignment horizontal="right" vertical="center"/>
    </xf>
    <xf numFmtId="166" fontId="13" fillId="0" borderId="28" xfId="0" applyNumberFormat="1" applyFont="1" applyBorder="1" applyAlignment="1" applyProtection="1">
      <alignment horizontal="right" vertical="center"/>
    </xf>
    <xf numFmtId="166" fontId="13" fillId="0" borderId="42" xfId="0" applyNumberFormat="1" applyFont="1" applyBorder="1" applyAlignment="1" applyProtection="1">
      <alignment horizontal="right" vertical="center"/>
    </xf>
    <xf numFmtId="166" fontId="11" fillId="0" borderId="42" xfId="0" applyNumberFormat="1" applyFont="1" applyBorder="1" applyAlignment="1" applyProtection="1">
      <alignment horizontal="right" vertical="center"/>
    </xf>
    <xf numFmtId="4" fontId="1" fillId="0" borderId="18" xfId="0" applyNumberFormat="1" applyFont="1" applyFill="1" applyBorder="1" applyAlignment="1" applyProtection="1">
      <alignment horizontal="right" vertical="center"/>
    </xf>
    <xf numFmtId="4" fontId="1" fillId="0" borderId="3" xfId="0" applyNumberFormat="1" applyFont="1" applyFill="1" applyBorder="1" applyAlignment="1" applyProtection="1">
      <alignment horizontal="right" vertical="center"/>
    </xf>
    <xf numFmtId="4" fontId="1" fillId="0" borderId="24" xfId="0" applyNumberFormat="1" applyFont="1" applyFill="1" applyBorder="1" applyAlignment="1" applyProtection="1">
      <alignment horizontal="right" vertical="center"/>
    </xf>
    <xf numFmtId="4" fontId="42" fillId="0" borderId="7" xfId="0" applyNumberFormat="1" applyFont="1" applyBorder="1" applyAlignment="1" applyProtection="1">
      <alignment horizontal="right" vertical="center"/>
    </xf>
    <xf numFmtId="4" fontId="6" fillId="0" borderId="18" xfId="0" applyNumberFormat="1" applyFont="1" applyFill="1" applyBorder="1" applyAlignment="1" applyProtection="1">
      <alignment horizontal="right" vertical="center"/>
    </xf>
    <xf numFmtId="4" fontId="1" fillId="0" borderId="7" xfId="0" applyNumberFormat="1" applyFont="1" applyFill="1" applyBorder="1" applyAlignment="1" applyProtection="1">
      <alignment horizontal="right" vertical="center"/>
    </xf>
    <xf numFmtId="4" fontId="1" fillId="2" borderId="3" xfId="0" applyNumberFormat="1" applyFont="1" applyFill="1" applyBorder="1" applyAlignment="1" applyProtection="1">
      <alignment horizontal="right" vertical="center"/>
    </xf>
    <xf numFmtId="166" fontId="10" fillId="0" borderId="3" xfId="1" applyNumberFormat="1" applyBorder="1" applyAlignment="1">
      <alignment horizontal="center" vertical="center"/>
    </xf>
    <xf numFmtId="166" fontId="23" fillId="0" borderId="18" xfId="0" applyNumberFormat="1" applyFont="1" applyFill="1" applyBorder="1" applyAlignment="1" applyProtection="1">
      <alignment horizontal="right" vertical="center"/>
    </xf>
    <xf numFmtId="4" fontId="23" fillId="0" borderId="3" xfId="0" applyNumberFormat="1" applyFont="1" applyFill="1" applyBorder="1" applyAlignment="1" applyProtection="1">
      <alignment horizontal="right" vertical="center"/>
    </xf>
    <xf numFmtId="4" fontId="23" fillId="0" borderId="24" xfId="0" applyNumberFormat="1" applyFont="1" applyFill="1" applyBorder="1" applyAlignment="1" applyProtection="1">
      <alignment horizontal="right" vertical="center"/>
    </xf>
    <xf numFmtId="4" fontId="20" fillId="0" borderId="26" xfId="0" applyNumberFormat="1" applyFont="1" applyBorder="1" applyAlignment="1" applyProtection="1">
      <alignment horizontal="right" vertical="center"/>
    </xf>
    <xf numFmtId="4" fontId="20" fillId="0" borderId="18" xfId="0" applyNumberFormat="1" applyFont="1" applyBorder="1" applyAlignment="1" applyProtection="1">
      <alignment horizontal="right" vertical="center"/>
    </xf>
    <xf numFmtId="4" fontId="20" fillId="0" borderId="7" xfId="0" applyNumberFormat="1" applyFont="1" applyBorder="1" applyAlignment="1" applyProtection="1">
      <alignment horizontal="right" vertical="center"/>
    </xf>
    <xf numFmtId="4" fontId="36" fillId="3" borderId="26" xfId="0" applyNumberFormat="1" applyFont="1" applyFill="1" applyBorder="1" applyAlignment="1" applyProtection="1">
      <alignment horizontal="right" vertical="center"/>
    </xf>
    <xf numFmtId="4" fontId="65" fillId="3" borderId="26" xfId="0" applyNumberFormat="1" applyFont="1" applyFill="1" applyBorder="1" applyAlignment="1" applyProtection="1">
      <alignment horizontal="right" vertical="center"/>
    </xf>
    <xf numFmtId="166" fontId="20" fillId="0" borderId="5" xfId="0" applyNumberFormat="1" applyFont="1" applyBorder="1" applyAlignment="1" applyProtection="1">
      <alignment horizontal="right" vertical="center"/>
    </xf>
    <xf numFmtId="166" fontId="22" fillId="0" borderId="3" xfId="0" applyNumberFormat="1" applyFont="1" applyFill="1" applyBorder="1" applyAlignment="1" applyProtection="1">
      <alignment horizontal="right" vertical="center"/>
    </xf>
    <xf numFmtId="166" fontId="22" fillId="0" borderId="18" xfId="0" applyNumberFormat="1" applyFont="1" applyFill="1" applyBorder="1" applyAlignment="1" applyProtection="1">
      <alignment horizontal="right" vertical="center"/>
    </xf>
    <xf numFmtId="166" fontId="20" fillId="0" borderId="3" xfId="0" applyNumberFormat="1" applyFont="1" applyBorder="1" applyAlignment="1" applyProtection="1">
      <alignment horizontal="right" vertical="center"/>
    </xf>
    <xf numFmtId="166" fontId="23" fillId="0" borderId="3" xfId="0" applyNumberFormat="1" applyFont="1" applyFill="1" applyBorder="1" applyAlignment="1" applyProtection="1">
      <alignment horizontal="right" vertical="center"/>
    </xf>
    <xf numFmtId="166" fontId="20" fillId="0" borderId="26" xfId="0" applyNumberFormat="1" applyFont="1" applyBorder="1" applyAlignment="1" applyProtection="1">
      <alignment horizontal="right" vertical="center"/>
    </xf>
    <xf numFmtId="166" fontId="20" fillId="0" borderId="18" xfId="0" applyNumberFormat="1" applyFont="1" applyFill="1" applyBorder="1" applyAlignment="1" applyProtection="1">
      <alignment horizontal="right" vertical="center"/>
    </xf>
    <xf numFmtId="166" fontId="23" fillId="0" borderId="24" xfId="0" applyNumberFormat="1" applyFont="1" applyFill="1" applyBorder="1" applyAlignment="1" applyProtection="1">
      <alignment horizontal="right" vertical="center"/>
    </xf>
    <xf numFmtId="166" fontId="65" fillId="3" borderId="26" xfId="0" applyNumberFormat="1" applyFont="1" applyFill="1" applyBorder="1" applyAlignment="1" applyProtection="1">
      <alignment horizontal="right" vertical="center"/>
    </xf>
    <xf numFmtId="166" fontId="20" fillId="0" borderId="7" xfId="0" applyNumberFormat="1" applyFont="1" applyBorder="1" applyAlignment="1" applyProtection="1">
      <alignment horizontal="right" vertical="center"/>
    </xf>
    <xf numFmtId="166" fontId="66" fillId="3" borderId="26" xfId="0" applyNumberFormat="1" applyFont="1" applyFill="1" applyBorder="1" applyAlignment="1" applyProtection="1">
      <alignment horizontal="right" vertical="center"/>
    </xf>
    <xf numFmtId="166" fontId="23" fillId="0" borderId="7" xfId="0" applyNumberFormat="1" applyFont="1" applyFill="1" applyBorder="1" applyAlignment="1" applyProtection="1">
      <alignment horizontal="right" vertical="center"/>
    </xf>
    <xf numFmtId="166" fontId="23" fillId="2" borderId="3" xfId="0" applyNumberFormat="1" applyFont="1" applyFill="1" applyBorder="1" applyAlignment="1" applyProtection="1">
      <alignment horizontal="right" vertical="center"/>
    </xf>
    <xf numFmtId="166" fontId="36" fillId="3" borderId="26" xfId="0" applyNumberFormat="1" applyFont="1" applyFill="1" applyBorder="1" applyAlignment="1" applyProtection="1">
      <alignment horizontal="right" vertical="center"/>
    </xf>
    <xf numFmtId="166" fontId="20" fillId="0" borderId="28" xfId="0" applyNumberFormat="1" applyFont="1" applyBorder="1" applyAlignment="1" applyProtection="1">
      <alignment horizontal="right" vertical="center"/>
    </xf>
    <xf numFmtId="4" fontId="6" fillId="0" borderId="26" xfId="0" applyNumberFormat="1" applyFont="1" applyBorder="1" applyAlignment="1" applyProtection="1">
      <alignment horizontal="right" vertical="center"/>
    </xf>
    <xf numFmtId="4" fontId="64" fillId="0" borderId="42" xfId="0" applyNumberFormat="1" applyFont="1" applyBorder="1" applyAlignment="1" applyProtection="1">
      <alignment horizontal="right" vertical="center"/>
    </xf>
    <xf numFmtId="4" fontId="1" fillId="0" borderId="28" xfId="0" applyNumberFormat="1" applyFont="1" applyFill="1" applyBorder="1" applyAlignment="1" applyProtection="1">
      <alignment horizontal="right" vertical="center"/>
    </xf>
    <xf numFmtId="4" fontId="20" fillId="0" borderId="42" xfId="0" applyNumberFormat="1" applyFont="1" applyBorder="1" applyAlignment="1" applyProtection="1">
      <alignment horizontal="right" vertical="center"/>
    </xf>
    <xf numFmtId="4" fontId="36" fillId="4" borderId="73" xfId="0" applyNumberFormat="1" applyFont="1" applyFill="1" applyBorder="1" applyAlignment="1" applyProtection="1">
      <alignment horizontal="right" vertical="center"/>
    </xf>
    <xf numFmtId="4" fontId="6" fillId="0" borderId="28" xfId="0" applyNumberFormat="1" applyFont="1" applyBorder="1" applyAlignment="1" applyProtection="1">
      <alignment horizontal="right" vertical="center"/>
    </xf>
    <xf numFmtId="4" fontId="23" fillId="0" borderId="76" xfId="0" applyNumberFormat="1" applyFont="1" applyFill="1" applyBorder="1" applyAlignment="1" applyProtection="1">
      <alignment horizontal="right" vertical="center"/>
    </xf>
    <xf numFmtId="4" fontId="20" fillId="0" borderId="68" xfId="0" applyNumberFormat="1" applyFont="1" applyBorder="1" applyAlignment="1" applyProtection="1">
      <alignment horizontal="right" vertical="center"/>
    </xf>
    <xf numFmtId="4" fontId="1" fillId="2" borderId="24" xfId="0" applyNumberFormat="1" applyFont="1" applyFill="1" applyBorder="1" applyAlignment="1" applyProtection="1">
      <alignment horizontal="right" vertical="center"/>
    </xf>
    <xf numFmtId="4" fontId="1" fillId="0" borderId="18" xfId="0" applyNumberFormat="1" applyFont="1" applyFill="1" applyBorder="1" applyAlignment="1" applyProtection="1">
      <alignment horizontal="center" vertical="center"/>
    </xf>
    <xf numFmtId="4" fontId="1" fillId="0" borderId="3" xfId="0" applyNumberFormat="1" applyFont="1" applyFill="1" applyBorder="1" applyAlignment="1" applyProtection="1">
      <alignment horizontal="center" vertical="center"/>
    </xf>
    <xf numFmtId="4" fontId="1" fillId="0" borderId="24" xfId="0" applyNumberFormat="1" applyFont="1" applyFill="1" applyBorder="1" applyAlignment="1" applyProtection="1">
      <alignment horizontal="center" vertical="center"/>
    </xf>
    <xf numFmtId="4" fontId="20" fillId="0" borderId="42" xfId="0" applyNumberFormat="1" applyFont="1" applyFill="1" applyBorder="1" applyAlignment="1" applyProtection="1">
      <alignment horizontal="right" vertical="center"/>
    </xf>
    <xf numFmtId="4" fontId="3" fillId="0" borderId="18" xfId="0" applyNumberFormat="1" applyFont="1" applyBorder="1" applyAlignment="1" applyProtection="1">
      <alignment horizontal="right" vertical="center"/>
    </xf>
    <xf numFmtId="4" fontId="10" fillId="0" borderId="3" xfId="0" applyNumberFormat="1" applyFont="1" applyFill="1" applyBorder="1" applyAlignment="1" applyProtection="1">
      <alignment horizontal="center" vertical="center" wrapText="1"/>
    </xf>
    <xf numFmtId="4" fontId="10" fillId="0" borderId="28" xfId="0" applyNumberFormat="1" applyFont="1" applyFill="1" applyBorder="1" applyAlignment="1" applyProtection="1">
      <alignment horizontal="center" vertical="center" wrapText="1"/>
    </xf>
    <xf numFmtId="4" fontId="64" fillId="0" borderId="76" xfId="0" applyNumberFormat="1" applyFont="1" applyBorder="1" applyAlignment="1" applyProtection="1">
      <alignment horizontal="right" vertical="center"/>
    </xf>
    <xf numFmtId="4" fontId="36" fillId="0" borderId="42" xfId="0" applyNumberFormat="1" applyFont="1" applyBorder="1" applyAlignment="1" applyProtection="1">
      <alignment horizontal="right" vertical="center"/>
    </xf>
    <xf numFmtId="4" fontId="31" fillId="0" borderId="42" xfId="0" applyNumberFormat="1" applyFont="1" applyBorder="1" applyAlignment="1" applyProtection="1">
      <alignment horizontal="right" vertical="center"/>
    </xf>
    <xf numFmtId="4" fontId="23" fillId="0" borderId="83" xfId="0" applyNumberFormat="1" applyFont="1" applyFill="1" applyBorder="1" applyAlignment="1" applyProtection="1">
      <alignment horizontal="right" vertical="center"/>
    </xf>
    <xf numFmtId="4" fontId="31" fillId="0" borderId="68" xfId="0" applyNumberFormat="1" applyFont="1" applyBorder="1" applyAlignment="1" applyProtection="1">
      <alignment horizontal="right" vertical="center"/>
    </xf>
    <xf numFmtId="4" fontId="36" fillId="4" borderId="26" xfId="0" applyNumberFormat="1" applyFont="1" applyFill="1" applyBorder="1" applyAlignment="1" applyProtection="1">
      <alignment horizontal="right" vertical="center"/>
    </xf>
    <xf numFmtId="166" fontId="13" fillId="0" borderId="5" xfId="0" applyNumberFormat="1" applyFont="1" applyBorder="1" applyAlignment="1" applyProtection="1">
      <alignment horizontal="right" vertical="center"/>
    </xf>
    <xf numFmtId="166" fontId="10" fillId="0" borderId="3" xfId="1" applyNumberFormat="1" applyBorder="1" applyAlignment="1">
      <alignment horizontal="right" vertical="center" wrapText="1"/>
    </xf>
    <xf numFmtId="0" fontId="6" fillId="0" borderId="15" xfId="0" applyFont="1" applyBorder="1" applyAlignment="1" applyProtection="1">
      <alignment horizontal="center" vertical="center" wrapText="1"/>
      <protection locked="0"/>
    </xf>
    <xf numFmtId="49" fontId="0" fillId="0" borderId="0" xfId="0" applyNumberFormat="1" applyAlignment="1">
      <alignment horizontal="left" wrapText="1"/>
    </xf>
    <xf numFmtId="164" fontId="5" fillId="0" borderId="0" xfId="0" applyNumberFormat="1" applyFont="1" applyAlignment="1">
      <alignment horizontal="right" vertical="center"/>
    </xf>
    <xf numFmtId="0" fontId="70" fillId="0" borderId="0" xfId="0" applyFont="1" applyAlignment="1">
      <alignment horizontal="center" vertical="center"/>
    </xf>
    <xf numFmtId="0" fontId="18" fillId="0" borderId="0" xfId="0" applyFont="1" applyAlignment="1" applyProtection="1">
      <alignment horizontal="center" vertical="center" wrapText="1"/>
      <protection locked="0"/>
    </xf>
    <xf numFmtId="164" fontId="6" fillId="0" borderId="16" xfId="0" applyNumberFormat="1" applyFont="1" applyBorder="1" applyAlignment="1">
      <alignment horizontal="right" vertical="center"/>
    </xf>
    <xf numFmtId="0" fontId="3" fillId="0" borderId="0" xfId="0" applyFont="1" applyAlignment="1">
      <alignment horizontal="center" vertical="center"/>
    </xf>
    <xf numFmtId="49" fontId="4" fillId="0" borderId="0" xfId="0" applyNumberFormat="1" applyFont="1" applyAlignment="1">
      <alignment horizontal="left" vertical="center"/>
    </xf>
    <xf numFmtId="165" fontId="5" fillId="0" borderId="5" xfId="0" applyNumberFormat="1" applyFont="1" applyBorder="1" applyAlignment="1">
      <alignment horizontal="right" vertical="center"/>
    </xf>
    <xf numFmtId="0" fontId="2" fillId="0" borderId="0" xfId="0" applyFont="1" applyAlignment="1">
      <alignment horizontal="center" vertical="center"/>
    </xf>
    <xf numFmtId="165" fontId="5" fillId="0" borderId="3" xfId="0" applyNumberFormat="1" applyFont="1" applyBorder="1" applyAlignment="1">
      <alignment horizontal="right" vertical="center"/>
    </xf>
    <xf numFmtId="0" fontId="13" fillId="0" borderId="4" xfId="0" applyFont="1" applyBorder="1" applyAlignment="1" applyProtection="1">
      <alignment horizontal="left" vertical="center" wrapText="1"/>
      <protection locked="0"/>
    </xf>
    <xf numFmtId="165" fontId="11" fillId="0" borderId="5" xfId="0" applyNumberFormat="1" applyFont="1" applyBorder="1" applyAlignment="1">
      <alignment horizontal="right" vertical="center"/>
    </xf>
    <xf numFmtId="0" fontId="15" fillId="0" borderId="0" xfId="0" applyFont="1" applyAlignment="1">
      <alignment horizontal="center" vertical="center"/>
    </xf>
    <xf numFmtId="0" fontId="13" fillId="0" borderId="2" xfId="0" applyFont="1" applyBorder="1" applyAlignment="1" applyProtection="1">
      <alignment horizontal="left" vertical="center" wrapText="1"/>
      <protection locked="0"/>
    </xf>
    <xf numFmtId="165" fontId="13" fillId="0" borderId="3" xfId="0" applyNumberFormat="1" applyFont="1" applyBorder="1" applyAlignment="1">
      <alignment horizontal="right" vertical="center"/>
    </xf>
    <xf numFmtId="0" fontId="11" fillId="0" borderId="6" xfId="0" applyFont="1" applyBorder="1" applyAlignment="1" applyProtection="1">
      <alignment horizontal="left" vertical="center" wrapText="1"/>
      <protection locked="0"/>
    </xf>
    <xf numFmtId="165" fontId="11" fillId="0" borderId="7" xfId="0" applyNumberFormat="1" applyFont="1" applyBorder="1" applyAlignment="1">
      <alignment horizontal="right" vertical="center"/>
    </xf>
    <xf numFmtId="165" fontId="12" fillId="0" borderId="13" xfId="0" applyNumberFormat="1" applyFont="1" applyBorder="1" applyAlignment="1">
      <alignment horizontal="right" vertical="center"/>
    </xf>
    <xf numFmtId="0" fontId="2" fillId="0" borderId="0" xfId="0" applyFont="1" applyAlignment="1" applyProtection="1">
      <alignment horizontal="center" vertical="center"/>
      <protection locked="0"/>
    </xf>
    <xf numFmtId="165" fontId="2" fillId="0" borderId="0" xfId="0" applyNumberFormat="1" applyFont="1" applyAlignment="1">
      <alignment horizontal="right" vertical="center"/>
    </xf>
    <xf numFmtId="0" fontId="3" fillId="0" borderId="0" xfId="0" applyFont="1" applyAlignment="1" applyProtection="1">
      <alignment horizontal="center" vertical="center"/>
      <protection locked="0"/>
    </xf>
    <xf numFmtId="165" fontId="3" fillId="0" borderId="0" xfId="0" applyNumberFormat="1" applyFont="1" applyAlignment="1">
      <alignment horizontal="right" vertical="center"/>
    </xf>
    <xf numFmtId="49" fontId="8" fillId="0" borderId="0" xfId="0" applyNumberFormat="1" applyFont="1" applyAlignment="1" applyProtection="1">
      <alignment horizontal="left" vertical="center"/>
      <protection locked="0"/>
    </xf>
    <xf numFmtId="0" fontId="7" fillId="0" borderId="0" xfId="0" applyFont="1" applyAlignment="1" applyProtection="1">
      <alignment horizontal="left" vertical="center" wrapText="1"/>
      <protection locked="0"/>
    </xf>
    <xf numFmtId="164" fontId="7" fillId="0" borderId="0" xfId="0" applyNumberFormat="1" applyFont="1" applyAlignment="1">
      <alignment horizontal="right" vertical="center"/>
    </xf>
    <xf numFmtId="49" fontId="5" fillId="0" borderId="0" xfId="0" applyNumberFormat="1" applyFont="1" applyAlignment="1" applyProtection="1">
      <alignment horizontal="left" vertical="center"/>
      <protection locked="0"/>
    </xf>
    <xf numFmtId="164" fontId="2" fillId="0" borderId="0" xfId="0" applyNumberFormat="1" applyFont="1" applyAlignment="1">
      <alignment horizontal="right" vertical="center"/>
    </xf>
    <xf numFmtId="0" fontId="16" fillId="0" borderId="0" xfId="0" applyFont="1" applyAlignment="1">
      <alignment horizontal="center" vertical="center"/>
    </xf>
    <xf numFmtId="0" fontId="1" fillId="0" borderId="0" xfId="0" applyFont="1" applyAlignment="1" applyProtection="1">
      <alignment horizontal="center" vertical="center"/>
      <protection locked="0"/>
    </xf>
    <xf numFmtId="164" fontId="1" fillId="0" borderId="0" xfId="0" applyNumberFormat="1" applyFont="1" applyAlignment="1">
      <alignment horizontal="right" vertical="center"/>
    </xf>
    <xf numFmtId="0" fontId="1" fillId="0" borderId="0" xfId="0" applyFont="1" applyAlignment="1">
      <alignment horizontal="center" vertical="center"/>
    </xf>
    <xf numFmtId="49" fontId="34" fillId="6" borderId="35" xfId="0" applyNumberFormat="1" applyFont="1" applyFill="1" applyBorder="1" applyAlignment="1">
      <alignment horizontal="left" wrapText="1"/>
    </xf>
    <xf numFmtId="2" fontId="34" fillId="6" borderId="35" xfId="0" applyNumberFormat="1" applyFont="1" applyFill="1" applyBorder="1" applyAlignment="1">
      <alignment horizontal="left"/>
    </xf>
    <xf numFmtId="167" fontId="10" fillId="0" borderId="0" xfId="0" applyNumberFormat="1" applyFont="1" applyAlignment="1">
      <alignment horizontal="right"/>
    </xf>
    <xf numFmtId="167" fontId="35" fillId="0" borderId="0" xfId="0" applyNumberFormat="1" applyFont="1" applyAlignment="1">
      <alignment horizontal="right"/>
    </xf>
    <xf numFmtId="0" fontId="63" fillId="0" borderId="0" xfId="0" applyFont="1" applyAlignment="1">
      <alignment horizontal="center" vertical="center" wrapText="1"/>
    </xf>
    <xf numFmtId="49" fontId="55" fillId="0" borderId="9" xfId="0" applyNumberFormat="1" applyFont="1" applyBorder="1" applyAlignment="1" applyProtection="1">
      <alignment horizontal="center" vertical="center" wrapText="1"/>
      <protection locked="0"/>
    </xf>
    <xf numFmtId="0" fontId="55" fillId="0" borderId="4" xfId="0" applyFont="1" applyBorder="1" applyAlignment="1" applyProtection="1">
      <alignment horizontal="center" vertical="center" wrapText="1"/>
      <protection locked="0"/>
    </xf>
    <xf numFmtId="4" fontId="55" fillId="0" borderId="4" xfId="0" applyNumberFormat="1" applyFont="1" applyBorder="1" applyAlignment="1" applyProtection="1">
      <alignment horizontal="center" vertical="center" wrapText="1"/>
      <protection locked="0"/>
    </xf>
    <xf numFmtId="0" fontId="55" fillId="0" borderId="4" xfId="0" applyFont="1" applyBorder="1" applyAlignment="1" applyProtection="1">
      <alignment horizontal="center" vertical="center"/>
      <protection locked="0"/>
    </xf>
    <xf numFmtId="164" fontId="55" fillId="0" borderId="5" xfId="0" applyNumberFormat="1" applyFont="1" applyBorder="1" applyAlignment="1">
      <alignment horizontal="right" vertical="center"/>
    </xf>
    <xf numFmtId="49" fontId="9" fillId="0" borderId="8" xfId="0" applyNumberFormat="1" applyFont="1" applyBorder="1" applyAlignment="1">
      <alignment horizontal="left" vertical="center"/>
    </xf>
    <xf numFmtId="0" fontId="10" fillId="0" borderId="2" xfId="0" applyFont="1" applyBorder="1" applyAlignment="1">
      <alignment horizontal="justify" vertical="top" wrapText="1"/>
    </xf>
    <xf numFmtId="4" fontId="10" fillId="0" borderId="2" xfId="0" applyNumberFormat="1" applyFont="1" applyBorder="1" applyAlignment="1">
      <alignment horizontal="center" vertical="center" wrapText="1"/>
    </xf>
    <xf numFmtId="2" fontId="10"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10" fillId="0" borderId="15" xfId="0" applyFont="1" applyBorder="1" applyAlignment="1" applyProtection="1">
      <alignment horizontal="center" vertical="center"/>
      <protection locked="0"/>
    </xf>
    <xf numFmtId="0" fontId="35" fillId="0" borderId="15" xfId="0" applyFont="1" applyBorder="1" applyAlignment="1">
      <alignment horizontal="center" vertical="center"/>
    </xf>
    <xf numFmtId="165" fontId="10" fillId="0" borderId="16" xfId="0" applyNumberFormat="1"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4" fontId="6" fillId="0" borderId="0" xfId="0" applyNumberFormat="1" applyFont="1" applyAlignment="1" applyProtection="1">
      <alignment horizontal="center" vertical="center"/>
      <protection locked="0"/>
    </xf>
    <xf numFmtId="4" fontId="2" fillId="0" borderId="0" xfId="0" applyNumberFormat="1" applyFont="1" applyAlignment="1" applyProtection="1">
      <alignment horizontal="center" vertical="center"/>
      <protection locked="0"/>
    </xf>
    <xf numFmtId="4" fontId="1" fillId="0" borderId="0" xfId="0" applyNumberFormat="1" applyFont="1" applyAlignment="1" applyProtection="1">
      <alignment horizontal="center" vertical="center"/>
      <protection locked="0"/>
    </xf>
    <xf numFmtId="167" fontId="0" fillId="0" borderId="0" xfId="0" applyNumberFormat="1" applyAlignment="1">
      <alignment horizontal="right" vertical="center"/>
    </xf>
    <xf numFmtId="0" fontId="6" fillId="0" borderId="15"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74" fillId="0" borderId="0" xfId="1" applyFont="1" applyAlignment="1">
      <alignment horizontal="left" vertical="center" wrapText="1"/>
    </xf>
    <xf numFmtId="0" fontId="76" fillId="0" borderId="0" xfId="1" quotePrefix="1" applyFont="1" applyAlignment="1">
      <alignment horizontal="left" vertical="center" wrapText="1"/>
    </xf>
    <xf numFmtId="0" fontId="76" fillId="0" borderId="0" xfId="1" applyFont="1" applyAlignment="1">
      <alignment horizontal="left" vertical="center" wrapText="1"/>
    </xf>
    <xf numFmtId="0" fontId="38" fillId="0" borderId="0" xfId="1" quotePrefix="1" applyFont="1" applyAlignment="1">
      <alignment horizontal="left" vertical="center" wrapText="1"/>
    </xf>
    <xf numFmtId="0" fontId="38" fillId="0" borderId="0" xfId="1" applyFont="1" applyAlignment="1">
      <alignment horizontal="left" vertical="center" wrapText="1"/>
    </xf>
    <xf numFmtId="0" fontId="77" fillId="0" borderId="0" xfId="1" applyFont="1" applyAlignment="1">
      <alignment horizontal="left" vertical="center" wrapText="1"/>
    </xf>
    <xf numFmtId="0" fontId="82" fillId="0" borderId="0" xfId="1" applyFont="1" applyAlignment="1">
      <alignment vertical="center"/>
    </xf>
    <xf numFmtId="0" fontId="82" fillId="0" borderId="0" xfId="1" applyFont="1" applyAlignment="1">
      <alignment horizontal="left" vertical="center" wrapText="1"/>
    </xf>
    <xf numFmtId="49" fontId="35" fillId="0" borderId="0" xfId="0" applyNumberFormat="1" applyFont="1" applyAlignment="1">
      <alignment horizontal="left"/>
    </xf>
    <xf numFmtId="49" fontId="0" fillId="0" borderId="0" xfId="0" applyNumberFormat="1" applyAlignment="1">
      <alignment horizontal="left" vertical="top" wrapText="1"/>
    </xf>
    <xf numFmtId="0" fontId="63" fillId="0" borderId="0" xfId="1" applyFont="1" applyAlignment="1">
      <alignment horizontal="center" vertical="center" wrapText="1"/>
    </xf>
    <xf numFmtId="0" fontId="35" fillId="0" borderId="45" xfId="1" applyFont="1" applyBorder="1" applyAlignment="1" applyProtection="1">
      <alignment horizontal="left" vertical="center"/>
      <protection locked="0"/>
    </xf>
    <xf numFmtId="0" fontId="35" fillId="0" borderId="15" xfId="1" applyFont="1" applyBorder="1" applyAlignment="1" applyProtection="1">
      <alignment horizontal="left" vertical="center"/>
      <protection locked="0"/>
    </xf>
    <xf numFmtId="49" fontId="71" fillId="0" borderId="45" xfId="1" applyNumberFormat="1" applyFont="1" applyBorder="1" applyAlignment="1" applyProtection="1">
      <alignment horizontal="left" vertical="center" wrapText="1"/>
      <protection locked="0"/>
    </xf>
    <xf numFmtId="49" fontId="71" fillId="0" borderId="15" xfId="1" applyNumberFormat="1" applyFont="1" applyBorder="1" applyAlignment="1" applyProtection="1">
      <alignment horizontal="left" vertical="center" wrapText="1"/>
      <protection locked="0"/>
    </xf>
    <xf numFmtId="49" fontId="71" fillId="0" borderId="16" xfId="1" applyNumberFormat="1" applyFont="1" applyBorder="1" applyAlignment="1" applyProtection="1">
      <alignment horizontal="left" vertical="center" wrapText="1"/>
      <protection locked="0"/>
    </xf>
    <xf numFmtId="4" fontId="3" fillId="0" borderId="14" xfId="0" applyNumberFormat="1" applyFont="1" applyBorder="1" applyAlignment="1">
      <alignment horizontal="center" vertical="center"/>
    </xf>
    <xf numFmtId="4" fontId="3" fillId="0" borderId="19" xfId="0" applyNumberFormat="1" applyFont="1" applyBorder="1" applyAlignment="1">
      <alignment horizontal="center" vertical="center"/>
    </xf>
    <xf numFmtId="4" fontId="3" fillId="0" borderId="20" xfId="0" applyNumberFormat="1" applyFont="1" applyBorder="1" applyAlignment="1">
      <alignment horizontal="center" vertical="center"/>
    </xf>
    <xf numFmtId="4" fontId="3" fillId="0" borderId="11" xfId="0" applyNumberFormat="1" applyFont="1" applyBorder="1" applyAlignment="1">
      <alignment horizontal="center" vertical="center"/>
    </xf>
    <xf numFmtId="4" fontId="3" fillId="0" borderId="12" xfId="0" applyNumberFormat="1" applyFont="1" applyBorder="1" applyAlignment="1">
      <alignment horizontal="center" vertical="center"/>
    </xf>
    <xf numFmtId="4" fontId="3" fillId="0" borderId="13" xfId="0" applyNumberFormat="1" applyFont="1" applyBorder="1" applyAlignment="1">
      <alignment horizontal="center" vertical="center"/>
    </xf>
    <xf numFmtId="49" fontId="0" fillId="0" borderId="0" xfId="0" applyNumberFormat="1" applyAlignment="1">
      <alignment horizontal="left" wrapText="1"/>
    </xf>
    <xf numFmtId="0" fontId="63" fillId="0" borderId="0" xfId="0" applyFont="1" applyAlignment="1">
      <alignment horizontal="center" vertical="center" wrapText="1"/>
    </xf>
    <xf numFmtId="49" fontId="71" fillId="0" borderId="45" xfId="0" applyNumberFormat="1" applyFont="1" applyBorder="1" applyAlignment="1" applyProtection="1">
      <alignment horizontal="left" vertical="center" wrapText="1"/>
      <protection locked="0"/>
    </xf>
    <xf numFmtId="49" fontId="71" fillId="0" borderId="15" xfId="0" applyNumberFormat="1" applyFont="1" applyBorder="1" applyAlignment="1" applyProtection="1">
      <alignment horizontal="left" vertical="center" wrapText="1"/>
      <protection locked="0"/>
    </xf>
    <xf numFmtId="49" fontId="71" fillId="0" borderId="16" xfId="0" applyNumberFormat="1" applyFont="1" applyBorder="1" applyAlignment="1" applyProtection="1">
      <alignment horizontal="left" vertical="center" wrapText="1"/>
      <protection locked="0"/>
    </xf>
    <xf numFmtId="0" fontId="10" fillId="0" borderId="45"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3" fillId="3" borderId="37" xfId="0" applyFont="1" applyFill="1" applyBorder="1" applyAlignment="1">
      <alignment horizontal="left" vertical="center" wrapText="1"/>
    </xf>
    <xf numFmtId="0" fontId="3" fillId="0" borderId="30" xfId="0" applyFont="1" applyBorder="1" applyAlignment="1">
      <alignment horizontal="center" vertical="center" wrapText="1"/>
    </xf>
    <xf numFmtId="0" fontId="11" fillId="0" borderId="21" xfId="0" applyFont="1" applyFill="1" applyBorder="1" applyAlignment="1">
      <alignment horizontal="left" vertical="center" wrapText="1"/>
    </xf>
    <xf numFmtId="0" fontId="19" fillId="0" borderId="21" xfId="0" applyFont="1" applyFill="1" applyBorder="1" applyAlignment="1">
      <alignment horizontal="left" vertical="center" wrapText="1"/>
    </xf>
    <xf numFmtId="0" fontId="11" fillId="2" borderId="35" xfId="0" applyFont="1" applyFill="1" applyBorder="1" applyAlignment="1">
      <alignment horizontal="left" vertical="center" wrapText="1"/>
    </xf>
    <xf numFmtId="49" fontId="54" fillId="0" borderId="45" xfId="1" applyNumberFormat="1" applyFont="1" applyBorder="1" applyAlignment="1" applyProtection="1">
      <alignment horizontal="left" vertical="center"/>
      <protection locked="0"/>
    </xf>
    <xf numFmtId="49" fontId="54" fillId="0" borderId="15" xfId="1" applyNumberFormat="1" applyFont="1" applyBorder="1" applyAlignment="1" applyProtection="1">
      <alignment horizontal="left" vertical="center"/>
      <protection locked="0"/>
    </xf>
    <xf numFmtId="49" fontId="54" fillId="0" borderId="16" xfId="1" applyNumberFormat="1" applyFont="1" applyBorder="1" applyAlignment="1" applyProtection="1">
      <alignment horizontal="left" vertical="center"/>
      <protection locked="0"/>
    </xf>
    <xf numFmtId="0" fontId="35" fillId="0" borderId="11" xfId="1" applyFont="1" applyBorder="1" applyAlignment="1" applyProtection="1">
      <alignment horizontal="left" vertical="center"/>
      <protection locked="0"/>
    </xf>
    <xf numFmtId="0" fontId="35" fillId="0" borderId="12" xfId="1" applyFont="1" applyBorder="1" applyAlignment="1" applyProtection="1">
      <alignment horizontal="left" vertical="center"/>
      <protection locked="0"/>
    </xf>
  </cellXfs>
  <cellStyles count="5">
    <cellStyle name="Hiperpovezava" xfId="3" builtinId="8"/>
    <cellStyle name="Navadno" xfId="0" builtinId="0"/>
    <cellStyle name="Navadno 2" xfId="1" xr:uid="{00000000-0005-0000-0000-000001000000}"/>
    <cellStyle name="Navadno 3" xfId="2" xr:uid="{00000000-0005-0000-0000-000002000000}"/>
    <cellStyle name="Navadno 4" xfId="4" xr:uid="{31263827-E429-49E1-8C83-281977359C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B9DA12"/>
      <color rgb="FFE6B8B7"/>
      <color rgb="FFD319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46</xdr:row>
      <xdr:rowOff>0</xdr:rowOff>
    </xdr:from>
    <xdr:ext cx="76200" cy="205740"/>
    <xdr:sp macro="" textlink="">
      <xdr:nvSpPr>
        <xdr:cNvPr id="2" name="Text Box 1">
          <a:extLst>
            <a:ext uri="{FF2B5EF4-FFF2-40B4-BE49-F238E27FC236}">
              <a16:creationId xmlns:a16="http://schemas.microsoft.com/office/drawing/2014/main" id="{EB81E1D9-A9BC-450D-BEAF-B0939451E592}"/>
            </a:ext>
          </a:extLst>
        </xdr:cNvPr>
        <xdr:cNvSpPr txBox="1">
          <a:spLocks noChangeArrowheads="1"/>
        </xdr:cNvSpPr>
      </xdr:nvSpPr>
      <xdr:spPr bwMode="auto">
        <a:xfrm>
          <a:off x="0" y="7886700"/>
          <a:ext cx="76200" cy="205740"/>
        </a:xfrm>
        <a:prstGeom prst="rect">
          <a:avLst/>
        </a:prstGeom>
        <a:noFill/>
        <a:ln w="9525">
          <a:noFill/>
          <a:miter lim="800000"/>
          <a:headEnd/>
          <a:tailEnd/>
        </a:ln>
      </xdr:spPr>
    </xdr:sp>
    <xdr:clientData/>
  </xdr:oneCellAnchor>
  <xdr:oneCellAnchor>
    <xdr:from>
      <xdr:col>0</xdr:col>
      <xdr:colOff>0</xdr:colOff>
      <xdr:row>46</xdr:row>
      <xdr:rowOff>0</xdr:rowOff>
    </xdr:from>
    <xdr:ext cx="76200" cy="205740"/>
    <xdr:sp macro="" textlink="">
      <xdr:nvSpPr>
        <xdr:cNvPr id="3" name="Text Box 1">
          <a:extLst>
            <a:ext uri="{FF2B5EF4-FFF2-40B4-BE49-F238E27FC236}">
              <a16:creationId xmlns:a16="http://schemas.microsoft.com/office/drawing/2014/main" id="{53F145C7-AD8A-4A5B-A0BF-C6C006FF49A6}"/>
            </a:ext>
          </a:extLst>
        </xdr:cNvPr>
        <xdr:cNvSpPr txBox="1">
          <a:spLocks noChangeArrowheads="1"/>
        </xdr:cNvSpPr>
      </xdr:nvSpPr>
      <xdr:spPr bwMode="auto">
        <a:xfrm>
          <a:off x="0" y="7886700"/>
          <a:ext cx="76200" cy="205740"/>
        </a:xfrm>
        <a:prstGeom prst="rect">
          <a:avLst/>
        </a:prstGeom>
        <a:noFill/>
        <a:ln w="9525">
          <a:noFill/>
          <a:miter lim="800000"/>
          <a:headEnd/>
          <a:tailEnd/>
        </a:ln>
      </xdr:spPr>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47</xdr:row>
      <xdr:rowOff>0</xdr:rowOff>
    </xdr:from>
    <xdr:ext cx="76200" cy="205740"/>
    <xdr:sp macro="" textlink="">
      <xdr:nvSpPr>
        <xdr:cNvPr id="2" name="Text Box 1">
          <a:extLst>
            <a:ext uri="{FF2B5EF4-FFF2-40B4-BE49-F238E27FC236}">
              <a16:creationId xmlns:a16="http://schemas.microsoft.com/office/drawing/2014/main" id="{81508F94-5FBB-4D7E-9661-25B80E2566BF}"/>
            </a:ext>
          </a:extLst>
        </xdr:cNvPr>
        <xdr:cNvSpPr txBox="1">
          <a:spLocks noChangeArrowheads="1"/>
        </xdr:cNvSpPr>
      </xdr:nvSpPr>
      <xdr:spPr bwMode="auto">
        <a:xfrm>
          <a:off x="0" y="8058150"/>
          <a:ext cx="76200" cy="205740"/>
        </a:xfrm>
        <a:prstGeom prst="rect">
          <a:avLst/>
        </a:prstGeom>
        <a:noFill/>
        <a:ln w="9525">
          <a:noFill/>
          <a:miter lim="800000"/>
          <a:headEnd/>
          <a:tailEnd/>
        </a:ln>
      </xdr:spPr>
    </xdr:sp>
    <xdr:clientData/>
  </xdr:oneCellAnchor>
  <xdr:oneCellAnchor>
    <xdr:from>
      <xdr:col>0</xdr:col>
      <xdr:colOff>0</xdr:colOff>
      <xdr:row>47</xdr:row>
      <xdr:rowOff>0</xdr:rowOff>
    </xdr:from>
    <xdr:ext cx="76200" cy="205740"/>
    <xdr:sp macro="" textlink="">
      <xdr:nvSpPr>
        <xdr:cNvPr id="3" name="Text Box 1">
          <a:extLst>
            <a:ext uri="{FF2B5EF4-FFF2-40B4-BE49-F238E27FC236}">
              <a16:creationId xmlns:a16="http://schemas.microsoft.com/office/drawing/2014/main" id="{1ADDBB15-40AA-4495-873D-A17DCE431ED5}"/>
            </a:ext>
          </a:extLst>
        </xdr:cNvPr>
        <xdr:cNvSpPr txBox="1">
          <a:spLocks noChangeArrowheads="1"/>
        </xdr:cNvSpPr>
      </xdr:nvSpPr>
      <xdr:spPr bwMode="auto">
        <a:xfrm>
          <a:off x="0" y="8058150"/>
          <a:ext cx="76200" cy="205740"/>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46</xdr:row>
      <xdr:rowOff>0</xdr:rowOff>
    </xdr:from>
    <xdr:ext cx="76200" cy="201930"/>
    <xdr:sp macro="" textlink="">
      <xdr:nvSpPr>
        <xdr:cNvPr id="2" name="Text Box 1">
          <a:extLst>
            <a:ext uri="{FF2B5EF4-FFF2-40B4-BE49-F238E27FC236}">
              <a16:creationId xmlns:a16="http://schemas.microsoft.com/office/drawing/2014/main" id="{E33ECE62-A2EE-426D-AEBF-17C1D8905F1A}"/>
            </a:ext>
          </a:extLst>
        </xdr:cNvPr>
        <xdr:cNvSpPr txBox="1">
          <a:spLocks noChangeArrowheads="1"/>
        </xdr:cNvSpPr>
      </xdr:nvSpPr>
      <xdr:spPr bwMode="auto">
        <a:xfrm>
          <a:off x="0" y="7886700"/>
          <a:ext cx="76200" cy="201930"/>
        </a:xfrm>
        <a:prstGeom prst="rect">
          <a:avLst/>
        </a:prstGeom>
        <a:noFill/>
        <a:ln w="9525">
          <a:noFill/>
          <a:miter lim="800000"/>
          <a:headEnd/>
          <a:tailEnd/>
        </a:ln>
      </xdr:spPr>
    </xdr:sp>
    <xdr:clientData/>
  </xdr:oneCellAnchor>
  <xdr:oneCellAnchor>
    <xdr:from>
      <xdr:col>0</xdr:col>
      <xdr:colOff>0</xdr:colOff>
      <xdr:row>46</xdr:row>
      <xdr:rowOff>0</xdr:rowOff>
    </xdr:from>
    <xdr:ext cx="76200" cy="201930"/>
    <xdr:sp macro="" textlink="">
      <xdr:nvSpPr>
        <xdr:cNvPr id="3" name="Text Box 1">
          <a:extLst>
            <a:ext uri="{FF2B5EF4-FFF2-40B4-BE49-F238E27FC236}">
              <a16:creationId xmlns:a16="http://schemas.microsoft.com/office/drawing/2014/main" id="{0ECF7C2C-32E6-4364-B6D8-BD9DAE8AFC58}"/>
            </a:ext>
          </a:extLst>
        </xdr:cNvPr>
        <xdr:cNvSpPr txBox="1">
          <a:spLocks noChangeArrowheads="1"/>
        </xdr:cNvSpPr>
      </xdr:nvSpPr>
      <xdr:spPr bwMode="auto">
        <a:xfrm>
          <a:off x="0" y="7886700"/>
          <a:ext cx="76200" cy="20193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43</xdr:row>
      <xdr:rowOff>0</xdr:rowOff>
    </xdr:from>
    <xdr:to>
      <xdr:col>0</xdr:col>
      <xdr:colOff>76200</xdr:colOff>
      <xdr:row>43</xdr:row>
      <xdr:rowOff>200025</xdr:rowOff>
    </xdr:to>
    <xdr:sp macro="" textlink="">
      <xdr:nvSpPr>
        <xdr:cNvPr id="2" name="Text Box 1">
          <a:extLst>
            <a:ext uri="{FF2B5EF4-FFF2-40B4-BE49-F238E27FC236}">
              <a16:creationId xmlns:a16="http://schemas.microsoft.com/office/drawing/2014/main" id="{59EB2FF7-E861-402B-879D-1F21A11C01D8}"/>
            </a:ext>
          </a:extLst>
        </xdr:cNvPr>
        <xdr:cNvSpPr txBox="1">
          <a:spLocks noChangeArrowheads="1"/>
        </xdr:cNvSpPr>
      </xdr:nvSpPr>
      <xdr:spPr bwMode="auto">
        <a:xfrm>
          <a:off x="0" y="23964900"/>
          <a:ext cx="76200" cy="200025"/>
        </a:xfrm>
        <a:prstGeom prst="rect">
          <a:avLst/>
        </a:prstGeom>
        <a:noFill/>
        <a:ln w="9525">
          <a:noFill/>
          <a:miter lim="800000"/>
          <a:headEnd/>
          <a:tailEnd/>
        </a:ln>
      </xdr:spPr>
    </xdr:sp>
    <xdr:clientData/>
  </xdr:twoCellAnchor>
  <xdr:twoCellAnchor editAs="oneCell">
    <xdr:from>
      <xdr:col>0</xdr:col>
      <xdr:colOff>0</xdr:colOff>
      <xdr:row>43</xdr:row>
      <xdr:rowOff>0</xdr:rowOff>
    </xdr:from>
    <xdr:to>
      <xdr:col>0</xdr:col>
      <xdr:colOff>76200</xdr:colOff>
      <xdr:row>43</xdr:row>
      <xdr:rowOff>200025</xdr:rowOff>
    </xdr:to>
    <xdr:sp macro="" textlink="">
      <xdr:nvSpPr>
        <xdr:cNvPr id="3" name="Text Box 1">
          <a:extLst>
            <a:ext uri="{FF2B5EF4-FFF2-40B4-BE49-F238E27FC236}">
              <a16:creationId xmlns:a16="http://schemas.microsoft.com/office/drawing/2014/main" id="{A64F68C5-45AB-4C62-AA79-C564CE81557E}"/>
            </a:ext>
          </a:extLst>
        </xdr:cNvPr>
        <xdr:cNvSpPr txBox="1">
          <a:spLocks noChangeArrowheads="1"/>
        </xdr:cNvSpPr>
      </xdr:nvSpPr>
      <xdr:spPr bwMode="auto">
        <a:xfrm>
          <a:off x="0" y="23964900"/>
          <a:ext cx="76200" cy="20002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46</xdr:row>
      <xdr:rowOff>0</xdr:rowOff>
    </xdr:from>
    <xdr:to>
      <xdr:col>0</xdr:col>
      <xdr:colOff>76200</xdr:colOff>
      <xdr:row>46</xdr:row>
      <xdr:rowOff>200025</xdr:rowOff>
    </xdr:to>
    <xdr:sp macro="" textlink="">
      <xdr:nvSpPr>
        <xdr:cNvPr id="2" name="Text Box 1">
          <a:extLst>
            <a:ext uri="{FF2B5EF4-FFF2-40B4-BE49-F238E27FC236}">
              <a16:creationId xmlns:a16="http://schemas.microsoft.com/office/drawing/2014/main" id="{75E83671-C7AE-4D44-8C37-D5D83C231267}"/>
            </a:ext>
          </a:extLst>
        </xdr:cNvPr>
        <xdr:cNvSpPr txBox="1">
          <a:spLocks noChangeArrowheads="1"/>
        </xdr:cNvSpPr>
      </xdr:nvSpPr>
      <xdr:spPr bwMode="auto">
        <a:xfrm>
          <a:off x="0" y="19286220"/>
          <a:ext cx="76200" cy="200025"/>
        </a:xfrm>
        <a:prstGeom prst="rect">
          <a:avLst/>
        </a:prstGeom>
        <a:noFill/>
        <a:ln w="9525">
          <a:noFill/>
          <a:miter lim="800000"/>
          <a:headEnd/>
          <a:tailEnd/>
        </a:ln>
      </xdr:spPr>
    </xdr:sp>
    <xdr:clientData/>
  </xdr:twoCellAnchor>
  <xdr:twoCellAnchor editAs="oneCell">
    <xdr:from>
      <xdr:col>0</xdr:col>
      <xdr:colOff>0</xdr:colOff>
      <xdr:row>46</xdr:row>
      <xdr:rowOff>0</xdr:rowOff>
    </xdr:from>
    <xdr:to>
      <xdr:col>0</xdr:col>
      <xdr:colOff>76200</xdr:colOff>
      <xdr:row>46</xdr:row>
      <xdr:rowOff>200025</xdr:rowOff>
    </xdr:to>
    <xdr:sp macro="" textlink="">
      <xdr:nvSpPr>
        <xdr:cNvPr id="3" name="Text Box 1">
          <a:extLst>
            <a:ext uri="{FF2B5EF4-FFF2-40B4-BE49-F238E27FC236}">
              <a16:creationId xmlns:a16="http://schemas.microsoft.com/office/drawing/2014/main" id="{F8C84520-EC3D-4333-AE06-76E1E436B4A8}"/>
            </a:ext>
          </a:extLst>
        </xdr:cNvPr>
        <xdr:cNvSpPr txBox="1">
          <a:spLocks noChangeArrowheads="1"/>
        </xdr:cNvSpPr>
      </xdr:nvSpPr>
      <xdr:spPr bwMode="auto">
        <a:xfrm>
          <a:off x="0" y="19286220"/>
          <a:ext cx="76200" cy="200025"/>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0</xdr:col>
      <xdr:colOff>76200</xdr:colOff>
      <xdr:row>42</xdr:row>
      <xdr:rowOff>200025</xdr:rowOff>
    </xdr:to>
    <xdr:sp macro="" textlink="">
      <xdr:nvSpPr>
        <xdr:cNvPr id="1334" name="Text Box 1">
          <a:extLst>
            <a:ext uri="{FF2B5EF4-FFF2-40B4-BE49-F238E27FC236}">
              <a16:creationId xmlns:a16="http://schemas.microsoft.com/office/drawing/2014/main" id="{00000000-0008-0000-0500-000036050000}"/>
            </a:ext>
          </a:extLst>
        </xdr:cNvPr>
        <xdr:cNvSpPr txBox="1">
          <a:spLocks noChangeArrowheads="1"/>
        </xdr:cNvSpPr>
      </xdr:nvSpPr>
      <xdr:spPr bwMode="auto">
        <a:xfrm>
          <a:off x="2857500" y="15830550"/>
          <a:ext cx="76200" cy="200025"/>
        </a:xfrm>
        <a:prstGeom prst="rect">
          <a:avLst/>
        </a:prstGeom>
        <a:noFill/>
        <a:ln w="9525">
          <a:noFill/>
          <a:miter lim="800000"/>
          <a:headEnd/>
          <a:tailEnd/>
        </a:ln>
      </xdr:spPr>
    </xdr:sp>
    <xdr:clientData/>
  </xdr:twoCellAnchor>
  <xdr:twoCellAnchor editAs="oneCell">
    <xdr:from>
      <xdr:col>0</xdr:col>
      <xdr:colOff>0</xdr:colOff>
      <xdr:row>42</xdr:row>
      <xdr:rowOff>0</xdr:rowOff>
    </xdr:from>
    <xdr:to>
      <xdr:col>0</xdr:col>
      <xdr:colOff>76200</xdr:colOff>
      <xdr:row>42</xdr:row>
      <xdr:rowOff>200025</xdr:rowOff>
    </xdr:to>
    <xdr:sp macro="" textlink="">
      <xdr:nvSpPr>
        <xdr:cNvPr id="3" name="Text Box 1">
          <a:extLst>
            <a:ext uri="{FF2B5EF4-FFF2-40B4-BE49-F238E27FC236}">
              <a16:creationId xmlns:a16="http://schemas.microsoft.com/office/drawing/2014/main" id="{00000000-0008-0000-0500-000003000000}"/>
            </a:ext>
          </a:extLst>
        </xdr:cNvPr>
        <xdr:cNvSpPr txBox="1">
          <a:spLocks noChangeArrowheads="1"/>
        </xdr:cNvSpPr>
      </xdr:nvSpPr>
      <xdr:spPr bwMode="auto">
        <a:xfrm>
          <a:off x="2858233" y="18925442"/>
          <a:ext cx="76200" cy="200025"/>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39</xdr:row>
      <xdr:rowOff>0</xdr:rowOff>
    </xdr:from>
    <xdr:ext cx="76200" cy="200025"/>
    <xdr:sp macro="" textlink="">
      <xdr:nvSpPr>
        <xdr:cNvPr id="2" name="Text Box 1">
          <a:extLst>
            <a:ext uri="{FF2B5EF4-FFF2-40B4-BE49-F238E27FC236}">
              <a16:creationId xmlns:a16="http://schemas.microsoft.com/office/drawing/2014/main" id="{6C5138AB-6395-4A2F-A21C-80A3FDBD9C50}"/>
            </a:ext>
          </a:extLst>
        </xdr:cNvPr>
        <xdr:cNvSpPr txBox="1">
          <a:spLocks noChangeArrowheads="1"/>
        </xdr:cNvSpPr>
      </xdr:nvSpPr>
      <xdr:spPr bwMode="auto">
        <a:xfrm>
          <a:off x="0" y="6537960"/>
          <a:ext cx="76200" cy="200025"/>
        </a:xfrm>
        <a:prstGeom prst="rect">
          <a:avLst/>
        </a:prstGeom>
        <a:noFill/>
        <a:ln w="9525">
          <a:noFill/>
          <a:miter lim="800000"/>
          <a:headEnd/>
          <a:tailEnd/>
        </a:ln>
      </xdr:spPr>
    </xdr:sp>
    <xdr:clientData/>
  </xdr:oneCellAnchor>
  <xdr:oneCellAnchor>
    <xdr:from>
      <xdr:col>0</xdr:col>
      <xdr:colOff>0</xdr:colOff>
      <xdr:row>39</xdr:row>
      <xdr:rowOff>0</xdr:rowOff>
    </xdr:from>
    <xdr:ext cx="76200" cy="200025"/>
    <xdr:sp macro="" textlink="">
      <xdr:nvSpPr>
        <xdr:cNvPr id="3" name="Text Box 1">
          <a:extLst>
            <a:ext uri="{FF2B5EF4-FFF2-40B4-BE49-F238E27FC236}">
              <a16:creationId xmlns:a16="http://schemas.microsoft.com/office/drawing/2014/main" id="{D8DE4DAE-D42A-4A08-ABF3-5D6AB44DB0BE}"/>
            </a:ext>
          </a:extLst>
        </xdr:cNvPr>
        <xdr:cNvSpPr txBox="1">
          <a:spLocks noChangeArrowheads="1"/>
        </xdr:cNvSpPr>
      </xdr:nvSpPr>
      <xdr:spPr bwMode="auto">
        <a:xfrm>
          <a:off x="0" y="6537960"/>
          <a:ext cx="76200" cy="200025"/>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46</xdr:row>
      <xdr:rowOff>0</xdr:rowOff>
    </xdr:from>
    <xdr:ext cx="76200" cy="200025"/>
    <xdr:sp macro="" textlink="">
      <xdr:nvSpPr>
        <xdr:cNvPr id="2" name="Text Box 1">
          <a:extLst>
            <a:ext uri="{FF2B5EF4-FFF2-40B4-BE49-F238E27FC236}">
              <a16:creationId xmlns:a16="http://schemas.microsoft.com/office/drawing/2014/main" id="{CA16E4E1-33A3-419E-BD3F-54F69E89EFA8}"/>
            </a:ext>
          </a:extLst>
        </xdr:cNvPr>
        <xdr:cNvSpPr txBox="1">
          <a:spLocks noChangeArrowheads="1"/>
        </xdr:cNvSpPr>
      </xdr:nvSpPr>
      <xdr:spPr bwMode="auto">
        <a:xfrm>
          <a:off x="0" y="7711440"/>
          <a:ext cx="76200" cy="200025"/>
        </a:xfrm>
        <a:prstGeom prst="rect">
          <a:avLst/>
        </a:prstGeom>
        <a:noFill/>
        <a:ln w="9525">
          <a:noFill/>
          <a:miter lim="800000"/>
          <a:headEnd/>
          <a:tailEnd/>
        </a:ln>
      </xdr:spPr>
    </xdr:sp>
    <xdr:clientData/>
  </xdr:oneCellAnchor>
  <xdr:oneCellAnchor>
    <xdr:from>
      <xdr:col>0</xdr:col>
      <xdr:colOff>0</xdr:colOff>
      <xdr:row>46</xdr:row>
      <xdr:rowOff>0</xdr:rowOff>
    </xdr:from>
    <xdr:ext cx="76200" cy="200025"/>
    <xdr:sp macro="" textlink="">
      <xdr:nvSpPr>
        <xdr:cNvPr id="3" name="Text Box 1">
          <a:extLst>
            <a:ext uri="{FF2B5EF4-FFF2-40B4-BE49-F238E27FC236}">
              <a16:creationId xmlns:a16="http://schemas.microsoft.com/office/drawing/2014/main" id="{4077BE6F-7AEE-4FF8-9642-EBD90BD17B5E}"/>
            </a:ext>
          </a:extLst>
        </xdr:cNvPr>
        <xdr:cNvSpPr txBox="1">
          <a:spLocks noChangeArrowheads="1"/>
        </xdr:cNvSpPr>
      </xdr:nvSpPr>
      <xdr:spPr bwMode="auto">
        <a:xfrm>
          <a:off x="0" y="7711440"/>
          <a:ext cx="76200" cy="200025"/>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51</xdr:row>
      <xdr:rowOff>0</xdr:rowOff>
    </xdr:from>
    <xdr:ext cx="76200" cy="200025"/>
    <xdr:sp macro="" textlink="">
      <xdr:nvSpPr>
        <xdr:cNvPr id="2" name="Text Box 1">
          <a:extLst>
            <a:ext uri="{FF2B5EF4-FFF2-40B4-BE49-F238E27FC236}">
              <a16:creationId xmlns:a16="http://schemas.microsoft.com/office/drawing/2014/main" id="{F893616B-F058-4CF8-8F74-E1E3DF40F73C}"/>
            </a:ext>
          </a:extLst>
        </xdr:cNvPr>
        <xdr:cNvSpPr txBox="1">
          <a:spLocks noChangeArrowheads="1"/>
        </xdr:cNvSpPr>
      </xdr:nvSpPr>
      <xdr:spPr bwMode="auto">
        <a:xfrm>
          <a:off x="0" y="8717280"/>
          <a:ext cx="76200" cy="200025"/>
        </a:xfrm>
        <a:prstGeom prst="rect">
          <a:avLst/>
        </a:prstGeom>
        <a:noFill/>
        <a:ln w="9525">
          <a:noFill/>
          <a:miter lim="800000"/>
          <a:headEnd/>
          <a:tailEnd/>
        </a:ln>
      </xdr:spPr>
    </xdr:sp>
    <xdr:clientData/>
  </xdr:oneCellAnchor>
  <xdr:oneCellAnchor>
    <xdr:from>
      <xdr:col>0</xdr:col>
      <xdr:colOff>0</xdr:colOff>
      <xdr:row>51</xdr:row>
      <xdr:rowOff>0</xdr:rowOff>
    </xdr:from>
    <xdr:ext cx="76200" cy="200025"/>
    <xdr:sp macro="" textlink="">
      <xdr:nvSpPr>
        <xdr:cNvPr id="3" name="Text Box 1">
          <a:extLst>
            <a:ext uri="{FF2B5EF4-FFF2-40B4-BE49-F238E27FC236}">
              <a16:creationId xmlns:a16="http://schemas.microsoft.com/office/drawing/2014/main" id="{3030786F-5046-4BDB-B501-B85D436C3510}"/>
            </a:ext>
          </a:extLst>
        </xdr:cNvPr>
        <xdr:cNvSpPr txBox="1">
          <a:spLocks noChangeArrowheads="1"/>
        </xdr:cNvSpPr>
      </xdr:nvSpPr>
      <xdr:spPr bwMode="auto">
        <a:xfrm>
          <a:off x="0" y="8717280"/>
          <a:ext cx="76200" cy="200025"/>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46</xdr:row>
      <xdr:rowOff>0</xdr:rowOff>
    </xdr:from>
    <xdr:ext cx="76200" cy="200025"/>
    <xdr:sp macro="" textlink="">
      <xdr:nvSpPr>
        <xdr:cNvPr id="2" name="Text Box 1">
          <a:extLst>
            <a:ext uri="{FF2B5EF4-FFF2-40B4-BE49-F238E27FC236}">
              <a16:creationId xmlns:a16="http://schemas.microsoft.com/office/drawing/2014/main" id="{CD557E1B-8BF5-4644-924C-C9EA7AA41ED4}"/>
            </a:ext>
          </a:extLst>
        </xdr:cNvPr>
        <xdr:cNvSpPr txBox="1">
          <a:spLocks noChangeArrowheads="1"/>
        </xdr:cNvSpPr>
      </xdr:nvSpPr>
      <xdr:spPr bwMode="auto">
        <a:xfrm>
          <a:off x="0" y="7711440"/>
          <a:ext cx="76200" cy="200025"/>
        </a:xfrm>
        <a:prstGeom prst="rect">
          <a:avLst/>
        </a:prstGeom>
        <a:noFill/>
        <a:ln w="9525">
          <a:noFill/>
          <a:miter lim="800000"/>
          <a:headEnd/>
          <a:tailEnd/>
        </a:ln>
      </xdr:spPr>
    </xdr:sp>
    <xdr:clientData/>
  </xdr:oneCellAnchor>
  <xdr:oneCellAnchor>
    <xdr:from>
      <xdr:col>0</xdr:col>
      <xdr:colOff>0</xdr:colOff>
      <xdr:row>46</xdr:row>
      <xdr:rowOff>0</xdr:rowOff>
    </xdr:from>
    <xdr:ext cx="76200" cy="200025"/>
    <xdr:sp macro="" textlink="">
      <xdr:nvSpPr>
        <xdr:cNvPr id="3" name="Text Box 1">
          <a:extLst>
            <a:ext uri="{FF2B5EF4-FFF2-40B4-BE49-F238E27FC236}">
              <a16:creationId xmlns:a16="http://schemas.microsoft.com/office/drawing/2014/main" id="{8F720D58-5F8E-45A0-A4BC-3DF1396F1F0E}"/>
            </a:ext>
          </a:extLst>
        </xdr:cNvPr>
        <xdr:cNvSpPr txBox="1">
          <a:spLocks noChangeArrowheads="1"/>
        </xdr:cNvSpPr>
      </xdr:nvSpPr>
      <xdr:spPr bwMode="auto">
        <a:xfrm>
          <a:off x="0" y="7711440"/>
          <a:ext cx="76200" cy="200025"/>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58</xdr:row>
      <xdr:rowOff>0</xdr:rowOff>
    </xdr:from>
    <xdr:ext cx="76200" cy="205740"/>
    <xdr:sp macro="" textlink="">
      <xdr:nvSpPr>
        <xdr:cNvPr id="2" name="Text Box 1">
          <a:extLst>
            <a:ext uri="{FF2B5EF4-FFF2-40B4-BE49-F238E27FC236}">
              <a16:creationId xmlns:a16="http://schemas.microsoft.com/office/drawing/2014/main" id="{85F99451-D154-43CF-A14E-FCDA14245E11}"/>
            </a:ext>
          </a:extLst>
        </xdr:cNvPr>
        <xdr:cNvSpPr txBox="1">
          <a:spLocks noChangeArrowheads="1"/>
        </xdr:cNvSpPr>
      </xdr:nvSpPr>
      <xdr:spPr bwMode="auto">
        <a:xfrm>
          <a:off x="0" y="10115550"/>
          <a:ext cx="76200" cy="205740"/>
        </a:xfrm>
        <a:prstGeom prst="rect">
          <a:avLst/>
        </a:prstGeom>
        <a:noFill/>
        <a:ln w="9525">
          <a:noFill/>
          <a:miter lim="800000"/>
          <a:headEnd/>
          <a:tailEnd/>
        </a:ln>
      </xdr:spPr>
    </xdr:sp>
    <xdr:clientData/>
  </xdr:oneCellAnchor>
  <xdr:oneCellAnchor>
    <xdr:from>
      <xdr:col>0</xdr:col>
      <xdr:colOff>0</xdr:colOff>
      <xdr:row>58</xdr:row>
      <xdr:rowOff>0</xdr:rowOff>
    </xdr:from>
    <xdr:ext cx="76200" cy="205740"/>
    <xdr:sp macro="" textlink="">
      <xdr:nvSpPr>
        <xdr:cNvPr id="3" name="Text Box 1">
          <a:extLst>
            <a:ext uri="{FF2B5EF4-FFF2-40B4-BE49-F238E27FC236}">
              <a16:creationId xmlns:a16="http://schemas.microsoft.com/office/drawing/2014/main" id="{776F0984-9C68-4AA1-866A-E613B232C446}"/>
            </a:ext>
          </a:extLst>
        </xdr:cNvPr>
        <xdr:cNvSpPr txBox="1">
          <a:spLocks noChangeArrowheads="1"/>
        </xdr:cNvSpPr>
      </xdr:nvSpPr>
      <xdr:spPr bwMode="auto">
        <a:xfrm>
          <a:off x="0" y="10115550"/>
          <a:ext cx="76200" cy="20574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21"/>
  <sheetViews>
    <sheetView tabSelected="1" workbookViewId="0">
      <selection activeCell="A15" sqref="A15"/>
    </sheetView>
  </sheetViews>
  <sheetFormatPr defaultRowHeight="13.2" x14ac:dyDescent="0.25"/>
  <cols>
    <col min="2" max="2" width="35.6640625" customWidth="1"/>
    <col min="3" max="3" width="34.5546875" customWidth="1"/>
    <col min="5" max="5" width="13.44140625" bestFit="1" customWidth="1"/>
  </cols>
  <sheetData>
    <row r="2" spans="1:5" x14ac:dyDescent="0.25">
      <c r="A2" s="167" t="s">
        <v>792</v>
      </c>
    </row>
    <row r="3" spans="1:5" x14ac:dyDescent="0.25">
      <c r="A3" s="167" t="s">
        <v>791</v>
      </c>
    </row>
    <row r="4" spans="1:5" ht="13.8" thickBot="1" x14ac:dyDescent="0.3">
      <c r="A4" s="167"/>
    </row>
    <row r="5" spans="1:5" ht="54.75" customHeight="1" thickBot="1" x14ac:dyDescent="0.3">
      <c r="A5" s="213"/>
      <c r="B5" s="970" t="s">
        <v>265</v>
      </c>
      <c r="C5" s="971"/>
    </row>
    <row r="6" spans="1:5" ht="13.8" thickBot="1" x14ac:dyDescent="0.3"/>
    <row r="7" spans="1:5" ht="24" customHeight="1" x14ac:dyDescent="0.25">
      <c r="A7" s="204"/>
      <c r="B7" s="212"/>
      <c r="C7" s="205"/>
    </row>
    <row r="8" spans="1:5" ht="24" customHeight="1" x14ac:dyDescent="0.25">
      <c r="A8" s="506" t="s">
        <v>808</v>
      </c>
      <c r="B8" s="658" t="s">
        <v>655</v>
      </c>
      <c r="C8" s="573">
        <f>'A. REKAPITULACIJA KR0054'!C7</f>
        <v>0</v>
      </c>
    </row>
    <row r="9" spans="1:5" ht="24" customHeight="1" x14ac:dyDescent="0.25">
      <c r="A9" s="507" t="s">
        <v>809</v>
      </c>
      <c r="B9" s="658" t="s">
        <v>266</v>
      </c>
      <c r="C9" s="659">
        <f>'B.REKAPITULACIJA KR0056'!C7</f>
        <v>0</v>
      </c>
    </row>
    <row r="10" spans="1:5" ht="25.2" customHeight="1" x14ac:dyDescent="0.25">
      <c r="A10" s="506" t="s">
        <v>810</v>
      </c>
      <c r="B10" s="658" t="s">
        <v>267</v>
      </c>
      <c r="C10" s="659">
        <f>'C. REKAPITULACIJA KR0060'!C7</f>
        <v>0</v>
      </c>
    </row>
    <row r="11" spans="1:5" ht="29.4" customHeight="1" x14ac:dyDescent="0.25">
      <c r="A11" s="507" t="s">
        <v>811</v>
      </c>
      <c r="B11" s="658" t="s">
        <v>268</v>
      </c>
      <c r="C11" s="659">
        <f>'D.REKAPITULACIJA KR0062'!C9</f>
        <v>0</v>
      </c>
    </row>
    <row r="12" spans="1:5" ht="26.4" customHeight="1" x14ac:dyDescent="0.25">
      <c r="A12" s="506" t="s">
        <v>812</v>
      </c>
      <c r="B12" s="658" t="s">
        <v>269</v>
      </c>
      <c r="C12" s="659">
        <f>'E. REKAPITULACIJA KR0065'!C11</f>
        <v>0</v>
      </c>
    </row>
    <row r="13" spans="1:5" ht="28.95" customHeight="1" x14ac:dyDescent="0.25">
      <c r="A13" s="507" t="s">
        <v>813</v>
      </c>
      <c r="B13" s="760" t="s">
        <v>270</v>
      </c>
      <c r="C13" s="761">
        <f>'F.REKAPITULACIJA  KR0067'!C9</f>
        <v>0</v>
      </c>
    </row>
    <row r="14" spans="1:5" ht="22.5" customHeight="1" x14ac:dyDescent="0.25">
      <c r="A14" s="506" t="s">
        <v>814</v>
      </c>
      <c r="B14" s="795" t="s">
        <v>760</v>
      </c>
      <c r="C14" s="762">
        <f>'G. OSTALA DELA '!G8</f>
        <v>120000</v>
      </c>
    </row>
    <row r="15" spans="1:5" ht="18.75" customHeight="1" x14ac:dyDescent="0.25">
      <c r="A15" s="507"/>
      <c r="B15" s="795" t="s">
        <v>759</v>
      </c>
      <c r="C15" s="780">
        <f>SUM(C8:C14)*0.1</f>
        <v>12000</v>
      </c>
    </row>
    <row r="16" spans="1:5" ht="16.2" thickBot="1" x14ac:dyDescent="0.3">
      <c r="A16" s="207"/>
      <c r="B16" s="208" t="s">
        <v>1</v>
      </c>
      <c r="C16" s="574">
        <f>SUM(C8:C15)</f>
        <v>132000</v>
      </c>
      <c r="E16" s="499"/>
    </row>
    <row r="17" spans="1:5" ht="16.2" thickTop="1" x14ac:dyDescent="0.25">
      <c r="A17" s="177"/>
      <c r="B17" s="178"/>
      <c r="C17" s="575"/>
    </row>
    <row r="18" spans="1:5" ht="15.6" thickBot="1" x14ac:dyDescent="0.3">
      <c r="A18" s="209"/>
      <c r="B18" s="210" t="s">
        <v>2</v>
      </c>
      <c r="C18" s="576">
        <f>C16*0.22</f>
        <v>29040</v>
      </c>
      <c r="E18" s="502"/>
    </row>
    <row r="19" spans="1:5" ht="15.6" thickTop="1" x14ac:dyDescent="0.25">
      <c r="A19" s="33"/>
      <c r="B19" s="179"/>
      <c r="C19" s="577"/>
    </row>
    <row r="20" spans="1:5" ht="16.2" thickBot="1" x14ac:dyDescent="0.3">
      <c r="A20" s="209"/>
      <c r="B20" s="211" t="s">
        <v>0</v>
      </c>
      <c r="C20" s="578">
        <f>C16+C18</f>
        <v>161040</v>
      </c>
      <c r="E20" s="499"/>
    </row>
    <row r="21" spans="1:5" ht="13.8" thickTop="1" x14ac:dyDescent="0.25"/>
  </sheetData>
  <mergeCells count="1">
    <mergeCell ref="B5:C5"/>
  </mergeCells>
  <pageMargins left="0.7" right="0.7" top="0.75" bottom="0.75" header="0.3" footer="0.3"/>
  <pageSetup paperSize="9"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4BE02-76EF-4A69-B2F1-A62D546EA5F2}">
  <dimension ref="A1:J63"/>
  <sheetViews>
    <sheetView topLeftCell="A7" workbookViewId="0">
      <selection activeCell="F14" sqref="F14"/>
    </sheetView>
  </sheetViews>
  <sheetFormatPr defaultColWidth="9.109375" defaultRowHeight="18" customHeight="1" x14ac:dyDescent="0.25"/>
  <cols>
    <col min="1" max="1" width="10.44140625" style="941" customWidth="1"/>
    <col min="2" max="2" width="36.44140625" style="217" customWidth="1"/>
    <col min="3" max="3" width="11.5546875" style="218" customWidth="1"/>
    <col min="4" max="4" width="7.44140625" style="965" customWidth="1"/>
    <col min="5" max="5" width="13.44140625" style="218" customWidth="1"/>
    <col min="6" max="6" width="13.6640625" style="917" customWidth="1"/>
    <col min="7" max="7" width="9.109375" style="946"/>
    <col min="8" max="8" width="13.6640625" style="946" bestFit="1" customWidth="1"/>
    <col min="9" max="16384" width="9.109375" style="946"/>
  </cols>
  <sheetData>
    <row r="1" spans="1:10" s="918" customFormat="1" ht="18" customHeight="1" x14ac:dyDescent="0.25">
      <c r="A1" s="995" t="s">
        <v>685</v>
      </c>
      <c r="B1" s="995"/>
      <c r="C1" s="995"/>
      <c r="D1" s="995"/>
      <c r="E1" s="995"/>
      <c r="F1" s="995"/>
    </row>
    <row r="2" spans="1:10" s="918" customFormat="1" ht="18" customHeight="1" thickBot="1" x14ac:dyDescent="0.3">
      <c r="A2" s="951"/>
      <c r="B2" s="951"/>
      <c r="C2" s="951"/>
      <c r="D2" s="951"/>
      <c r="E2" s="951"/>
      <c r="F2" s="951"/>
    </row>
    <row r="3" spans="1:10" s="918" customFormat="1" ht="17.399999999999999" thickBot="1" x14ac:dyDescent="0.3">
      <c r="A3" s="996" t="s">
        <v>807</v>
      </c>
      <c r="B3" s="997"/>
      <c r="C3" s="997"/>
      <c r="D3" s="997"/>
      <c r="E3" s="997"/>
      <c r="F3" s="998"/>
    </row>
    <row r="4" spans="1:10" s="921" customFormat="1" ht="13.8" x14ac:dyDescent="0.25">
      <c r="A4" s="952" t="s">
        <v>683</v>
      </c>
      <c r="B4" s="953" t="s">
        <v>682</v>
      </c>
      <c r="C4" s="954" t="s">
        <v>681</v>
      </c>
      <c r="D4" s="955" t="s">
        <v>255</v>
      </c>
      <c r="E4" s="954" t="s">
        <v>680</v>
      </c>
      <c r="F4" s="956" t="s">
        <v>679</v>
      </c>
      <c r="J4" s="922"/>
    </row>
    <row r="5" spans="1:10" s="921" customFormat="1" ht="118.8" x14ac:dyDescent="0.25">
      <c r="A5" s="957" t="s">
        <v>285</v>
      </c>
      <c r="B5" s="958" t="s">
        <v>701</v>
      </c>
      <c r="C5" s="959" t="s">
        <v>693</v>
      </c>
      <c r="D5" s="960">
        <v>90</v>
      </c>
      <c r="E5" s="960"/>
      <c r="F5" s="960">
        <f t="shared" ref="F5:F13" si="0">ROUND(D5*E5,2)</f>
        <v>0</v>
      </c>
      <c r="J5" s="922"/>
    </row>
    <row r="6" spans="1:10" s="921" customFormat="1" ht="79.2" x14ac:dyDescent="0.25">
      <c r="A6" s="957" t="s">
        <v>289</v>
      </c>
      <c r="B6" s="704" t="s">
        <v>700</v>
      </c>
      <c r="C6" s="959" t="s">
        <v>693</v>
      </c>
      <c r="D6" s="960">
        <v>60</v>
      </c>
      <c r="E6" s="960"/>
      <c r="F6" s="960">
        <f t="shared" si="0"/>
        <v>0</v>
      </c>
      <c r="J6" s="922"/>
    </row>
    <row r="7" spans="1:10" s="921" customFormat="1" ht="66" x14ac:dyDescent="0.25">
      <c r="A7" s="957" t="s">
        <v>305</v>
      </c>
      <c r="B7" s="958" t="s">
        <v>699</v>
      </c>
      <c r="C7" s="961" t="s">
        <v>693</v>
      </c>
      <c r="D7" s="960">
        <v>15</v>
      </c>
      <c r="E7" s="960"/>
      <c r="F7" s="960">
        <f t="shared" si="0"/>
        <v>0</v>
      </c>
      <c r="J7" s="922"/>
    </row>
    <row r="8" spans="1:10" s="921" customFormat="1" ht="39.6" x14ac:dyDescent="0.25">
      <c r="A8" s="957" t="s">
        <v>311</v>
      </c>
      <c r="B8" s="958" t="s">
        <v>698</v>
      </c>
      <c r="C8" s="961" t="s">
        <v>686</v>
      </c>
      <c r="D8" s="960">
        <v>40</v>
      </c>
      <c r="E8" s="960"/>
      <c r="F8" s="960">
        <f t="shared" si="0"/>
        <v>0</v>
      </c>
      <c r="J8" s="922"/>
    </row>
    <row r="9" spans="1:10" s="921" customFormat="1" ht="26.4" x14ac:dyDescent="0.25">
      <c r="A9" s="957" t="s">
        <v>697</v>
      </c>
      <c r="B9" s="958" t="s">
        <v>696</v>
      </c>
      <c r="C9" s="959" t="s">
        <v>686</v>
      </c>
      <c r="D9" s="960">
        <v>30</v>
      </c>
      <c r="E9" s="960"/>
      <c r="F9" s="960">
        <f t="shared" si="0"/>
        <v>0</v>
      </c>
      <c r="J9" s="922"/>
    </row>
    <row r="10" spans="1:10" s="921" customFormat="1" ht="66" x14ac:dyDescent="0.25">
      <c r="A10" s="957" t="s">
        <v>695</v>
      </c>
      <c r="B10" s="958" t="s">
        <v>694</v>
      </c>
      <c r="C10" s="959" t="s">
        <v>693</v>
      </c>
      <c r="D10" s="960">
        <v>10</v>
      </c>
      <c r="E10" s="960"/>
      <c r="F10" s="960">
        <f t="shared" si="0"/>
        <v>0</v>
      </c>
      <c r="J10" s="922"/>
    </row>
    <row r="11" spans="1:10" s="921" customFormat="1" ht="26.4" x14ac:dyDescent="0.25">
      <c r="A11" s="957" t="s">
        <v>692</v>
      </c>
      <c r="B11" s="958" t="s">
        <v>691</v>
      </c>
      <c r="C11" s="961" t="s">
        <v>686</v>
      </c>
      <c r="D11" s="960">
        <v>1</v>
      </c>
      <c r="E11" s="960"/>
      <c r="F11" s="960">
        <f t="shared" si="0"/>
        <v>0</v>
      </c>
      <c r="J11" s="922"/>
    </row>
    <row r="12" spans="1:10" s="921" customFormat="1" ht="39.6" x14ac:dyDescent="0.25">
      <c r="A12" s="957" t="s">
        <v>690</v>
      </c>
      <c r="B12" s="958" t="s">
        <v>689</v>
      </c>
      <c r="C12" s="961" t="s">
        <v>686</v>
      </c>
      <c r="D12" s="960">
        <v>1</v>
      </c>
      <c r="E12" s="960"/>
      <c r="F12" s="960">
        <f t="shared" si="0"/>
        <v>0</v>
      </c>
      <c r="J12" s="922"/>
    </row>
    <row r="13" spans="1:10" s="921" customFormat="1" ht="40.200000000000003" thickBot="1" x14ac:dyDescent="0.3">
      <c r="A13" s="957" t="s">
        <v>688</v>
      </c>
      <c r="B13" s="958" t="s">
        <v>687</v>
      </c>
      <c r="C13" s="961" t="s">
        <v>686</v>
      </c>
      <c r="D13" s="960">
        <v>1</v>
      </c>
      <c r="E13" s="960"/>
      <c r="F13" s="960">
        <f t="shared" si="0"/>
        <v>0</v>
      </c>
      <c r="J13" s="922"/>
    </row>
    <row r="14" spans="1:10" s="924" customFormat="1" ht="26.1" customHeight="1" thickBot="1" x14ac:dyDescent="0.3">
      <c r="A14" s="999" t="s">
        <v>675</v>
      </c>
      <c r="B14" s="1000"/>
      <c r="C14" s="962"/>
      <c r="D14" s="962"/>
      <c r="E14" s="963"/>
      <c r="F14" s="964">
        <f>SUM(F5:F13)</f>
        <v>0</v>
      </c>
    </row>
    <row r="15" spans="1:10" s="924" customFormat="1" ht="26.1" customHeight="1" x14ac:dyDescent="0.25">
      <c r="A15" s="934"/>
      <c r="B15" s="934"/>
      <c r="C15" s="934"/>
      <c r="D15" s="934"/>
      <c r="E15" s="934"/>
      <c r="F15" s="935"/>
    </row>
    <row r="16" spans="1:10" s="921" customFormat="1" ht="30" customHeight="1" x14ac:dyDescent="0.25">
      <c r="A16" s="934"/>
      <c r="B16" s="934"/>
      <c r="C16" s="934"/>
      <c r="D16" s="934"/>
      <c r="E16" s="934"/>
      <c r="F16" s="935"/>
    </row>
    <row r="17" spans="1:6" s="921" customFormat="1" ht="30" customHeight="1" x14ac:dyDescent="0.25">
      <c r="A17" s="936"/>
      <c r="B17" s="936"/>
      <c r="C17" s="936"/>
      <c r="D17" s="936"/>
      <c r="E17" s="936"/>
      <c r="F17" s="937"/>
    </row>
    <row r="18" spans="1:6" s="921" customFormat="1" ht="30" customHeight="1" x14ac:dyDescent="0.25">
      <c r="A18" s="936"/>
      <c r="B18" s="936"/>
      <c r="C18" s="936"/>
      <c r="D18" s="936"/>
      <c r="E18" s="936"/>
      <c r="F18" s="937"/>
    </row>
    <row r="19" spans="1:6" s="921" customFormat="1" ht="30" customHeight="1" x14ac:dyDescent="0.25">
      <c r="A19" s="936"/>
      <c r="B19" s="936"/>
      <c r="C19" s="936"/>
      <c r="D19" s="936"/>
      <c r="E19" s="936"/>
      <c r="F19" s="937"/>
    </row>
    <row r="20" spans="1:6" s="921" customFormat="1" ht="30" customHeight="1" x14ac:dyDescent="0.25">
      <c r="A20" s="936"/>
      <c r="B20" s="936"/>
      <c r="C20" s="936"/>
      <c r="D20" s="936"/>
      <c r="E20" s="936"/>
      <c r="F20" s="937"/>
    </row>
    <row r="21" spans="1:6" s="921" customFormat="1" ht="30" customHeight="1" x14ac:dyDescent="0.25">
      <c r="A21" s="936"/>
      <c r="B21" s="936"/>
      <c r="C21" s="936"/>
      <c r="D21" s="936"/>
      <c r="E21" s="936"/>
      <c r="F21" s="937"/>
    </row>
    <row r="22" spans="1:6" s="924" customFormat="1" ht="26.1" customHeight="1" x14ac:dyDescent="0.25">
      <c r="A22" s="936"/>
      <c r="B22" s="936"/>
      <c r="C22" s="936"/>
      <c r="D22" s="936"/>
      <c r="E22" s="936"/>
      <c r="F22" s="937"/>
    </row>
    <row r="23" spans="1:6" s="924" customFormat="1" ht="26.1" customHeight="1" x14ac:dyDescent="0.25">
      <c r="A23" s="934"/>
      <c r="B23" s="934"/>
      <c r="C23" s="934"/>
      <c r="D23" s="934"/>
      <c r="E23" s="934"/>
      <c r="F23" s="935"/>
    </row>
    <row r="24" spans="1:6" s="924" customFormat="1" ht="26.1" customHeight="1" x14ac:dyDescent="0.25">
      <c r="A24" s="934"/>
      <c r="B24" s="934"/>
      <c r="C24" s="934"/>
      <c r="D24" s="934"/>
      <c r="E24" s="934"/>
      <c r="F24" s="935"/>
    </row>
    <row r="25" spans="1:6" s="924" customFormat="1" ht="44.25" customHeight="1" x14ac:dyDescent="0.25">
      <c r="A25" s="934"/>
      <c r="B25" s="934"/>
      <c r="C25" s="934"/>
      <c r="D25" s="934"/>
      <c r="E25" s="934"/>
      <c r="F25" s="935"/>
    </row>
    <row r="26" spans="1:6" s="924" customFormat="1" ht="26.1" customHeight="1" x14ac:dyDescent="0.25">
      <c r="A26" s="938"/>
      <c r="B26" s="939"/>
      <c r="C26" s="218"/>
      <c r="D26" s="965"/>
      <c r="E26" s="218"/>
      <c r="F26" s="940"/>
    </row>
    <row r="27" spans="1:6" s="924" customFormat="1" ht="26.1" customHeight="1" x14ac:dyDescent="0.25">
      <c r="A27" s="941"/>
      <c r="B27" s="217"/>
      <c r="C27" s="218"/>
      <c r="D27" s="965"/>
      <c r="E27" s="218"/>
      <c r="F27" s="917"/>
    </row>
    <row r="28" spans="1:6" s="924" customFormat="1" ht="26.1" customHeight="1" x14ac:dyDescent="0.25">
      <c r="A28" s="941"/>
      <c r="B28" s="217"/>
      <c r="C28" s="218"/>
      <c r="D28" s="664"/>
      <c r="E28" s="966"/>
      <c r="F28" s="917"/>
    </row>
    <row r="29" spans="1:6" s="924" customFormat="1" ht="26.1" customHeight="1" x14ac:dyDescent="0.25">
      <c r="A29" s="934"/>
      <c r="B29" s="934"/>
      <c r="C29" s="934"/>
      <c r="D29" s="934"/>
      <c r="E29" s="967"/>
      <c r="F29" s="942"/>
    </row>
    <row r="30" spans="1:6" s="924" customFormat="1" ht="26.1" customHeight="1" x14ac:dyDescent="0.25">
      <c r="A30" s="934"/>
      <c r="B30" s="934"/>
      <c r="C30" s="934"/>
      <c r="D30" s="934"/>
      <c r="E30" s="967"/>
      <c r="F30" s="942"/>
    </row>
    <row r="31" spans="1:6" s="924" customFormat="1" ht="26.1" customHeight="1" x14ac:dyDescent="0.25">
      <c r="A31" s="934"/>
      <c r="B31" s="934"/>
      <c r="C31" s="934"/>
      <c r="D31" s="934"/>
      <c r="E31" s="967"/>
      <c r="F31" s="942"/>
    </row>
    <row r="32" spans="1:6" s="924" customFormat="1" ht="26.1" customHeight="1" x14ac:dyDescent="0.25">
      <c r="A32" s="934"/>
      <c r="B32" s="934"/>
      <c r="C32" s="934"/>
      <c r="D32" s="934"/>
      <c r="E32" s="967"/>
      <c r="F32" s="942"/>
    </row>
    <row r="33" spans="1:6" s="924" customFormat="1" ht="26.1" customHeight="1" x14ac:dyDescent="0.25">
      <c r="A33" s="934"/>
      <c r="B33" s="934"/>
      <c r="C33" s="934"/>
      <c r="D33" s="934"/>
      <c r="E33" s="967"/>
      <c r="F33" s="942"/>
    </row>
    <row r="34" spans="1:6" s="924" customFormat="1" ht="26.1" customHeight="1" x14ac:dyDescent="0.25">
      <c r="A34" s="934"/>
      <c r="B34" s="934"/>
      <c r="C34" s="934"/>
      <c r="D34" s="934"/>
      <c r="E34" s="967"/>
      <c r="F34" s="942"/>
    </row>
    <row r="35" spans="1:6" s="924" customFormat="1" ht="26.1" customHeight="1" x14ac:dyDescent="0.25">
      <c r="A35" s="934"/>
      <c r="B35" s="934"/>
      <c r="C35" s="934"/>
      <c r="D35" s="934"/>
      <c r="E35" s="967"/>
      <c r="F35" s="942"/>
    </row>
    <row r="36" spans="1:6" s="924" customFormat="1" ht="26.1" customHeight="1" x14ac:dyDescent="0.25">
      <c r="A36" s="934"/>
      <c r="B36" s="934"/>
      <c r="C36" s="934"/>
      <c r="D36" s="934"/>
      <c r="E36" s="967"/>
      <c r="F36" s="942"/>
    </row>
    <row r="37" spans="1:6" s="924" customFormat="1" ht="26.1" customHeight="1" x14ac:dyDescent="0.25">
      <c r="A37" s="934"/>
      <c r="B37" s="934"/>
      <c r="C37" s="934"/>
      <c r="D37" s="934"/>
      <c r="E37" s="967"/>
      <c r="F37" s="942"/>
    </row>
    <row r="38" spans="1:6" s="924" customFormat="1" ht="26.1" customHeight="1" x14ac:dyDescent="0.25">
      <c r="A38" s="934"/>
      <c r="B38" s="934"/>
      <c r="C38" s="934"/>
      <c r="D38" s="934"/>
      <c r="E38" s="967"/>
      <c r="F38" s="942"/>
    </row>
    <row r="39" spans="1:6" s="924" customFormat="1" ht="45" customHeight="1" x14ac:dyDescent="0.25">
      <c r="A39" s="934"/>
      <c r="B39" s="934"/>
      <c r="C39" s="934"/>
      <c r="D39" s="934"/>
      <c r="E39" s="967"/>
      <c r="F39" s="942"/>
    </row>
    <row r="40" spans="1:6" s="924" customFormat="1" ht="45" customHeight="1" x14ac:dyDescent="0.25">
      <c r="A40" s="934"/>
      <c r="B40" s="934"/>
      <c r="C40" s="934"/>
      <c r="D40" s="934"/>
      <c r="E40" s="967"/>
      <c r="F40" s="942"/>
    </row>
    <row r="41" spans="1:6" ht="18" customHeight="1" x14ac:dyDescent="0.25">
      <c r="A41" s="934"/>
      <c r="B41" s="934"/>
      <c r="C41" s="934"/>
      <c r="D41" s="934"/>
      <c r="E41" s="967"/>
      <c r="F41" s="942"/>
    </row>
    <row r="42" spans="1:6" s="924" customFormat="1" ht="50.25" customHeight="1" x14ac:dyDescent="0.25">
      <c r="A42" s="934"/>
      <c r="B42" s="934"/>
      <c r="C42" s="934"/>
      <c r="D42" s="934"/>
      <c r="E42" s="967"/>
      <c r="F42" s="942"/>
    </row>
    <row r="43" spans="1:6" s="924" customFormat="1" ht="26.1" customHeight="1" x14ac:dyDescent="0.25">
      <c r="A43" s="934"/>
      <c r="B43" s="934"/>
      <c r="C43" s="934"/>
      <c r="D43" s="934"/>
      <c r="E43" s="967"/>
      <c r="F43" s="942"/>
    </row>
    <row r="44" spans="1:6" s="924" customFormat="1" ht="26.1" customHeight="1" x14ac:dyDescent="0.25">
      <c r="A44" s="934"/>
      <c r="B44" s="934"/>
      <c r="C44" s="934"/>
      <c r="D44" s="934"/>
      <c r="E44" s="967"/>
      <c r="F44" s="942"/>
    </row>
    <row r="45" spans="1:6" s="924" customFormat="1" ht="26.1" customHeight="1" x14ac:dyDescent="0.25">
      <c r="A45" s="934"/>
      <c r="B45" s="934"/>
      <c r="C45" s="934"/>
      <c r="D45" s="934"/>
      <c r="E45" s="967"/>
      <c r="F45" s="942"/>
    </row>
    <row r="46" spans="1:6" s="924" customFormat="1" ht="26.1" customHeight="1" x14ac:dyDescent="0.25">
      <c r="A46" s="934"/>
      <c r="B46" s="934"/>
      <c r="C46" s="934"/>
      <c r="D46" s="934"/>
      <c r="E46" s="967"/>
      <c r="F46" s="942"/>
    </row>
    <row r="47" spans="1:6" s="924" customFormat="1" ht="26.1" customHeight="1" x14ac:dyDescent="0.25">
      <c r="A47" s="934"/>
      <c r="B47" s="934"/>
      <c r="C47" s="934"/>
      <c r="D47" s="934"/>
      <c r="E47" s="967"/>
      <c r="F47" s="942"/>
    </row>
    <row r="48" spans="1:6" s="924" customFormat="1" ht="26.1" customHeight="1" x14ac:dyDescent="0.25">
      <c r="A48" s="944"/>
      <c r="B48" s="944"/>
      <c r="C48" s="944"/>
      <c r="D48" s="944"/>
      <c r="E48" s="968"/>
      <c r="F48" s="945"/>
    </row>
    <row r="49" spans="1:6" s="924" customFormat="1" ht="26.1" customHeight="1" x14ac:dyDescent="0.25">
      <c r="A49" s="944"/>
      <c r="B49" s="944"/>
      <c r="C49" s="944"/>
      <c r="D49" s="944"/>
      <c r="E49" s="968"/>
      <c r="F49" s="945"/>
    </row>
    <row r="50" spans="1:6" s="924" customFormat="1" ht="26.1" customHeight="1" x14ac:dyDescent="0.25">
      <c r="A50" s="941"/>
      <c r="B50" s="217"/>
      <c r="C50" s="218"/>
      <c r="D50" s="965"/>
      <c r="E50" s="218"/>
      <c r="F50" s="917"/>
    </row>
    <row r="51" spans="1:6" s="924" customFormat="1" ht="26.1" customHeight="1" x14ac:dyDescent="0.25">
      <c r="A51" s="941"/>
      <c r="B51" s="217"/>
      <c r="C51" s="218"/>
      <c r="D51" s="965"/>
      <c r="E51" s="218"/>
      <c r="F51" s="917"/>
    </row>
    <row r="52" spans="1:6" s="924" customFormat="1" ht="26.1" customHeight="1" x14ac:dyDescent="0.25">
      <c r="A52" s="941"/>
      <c r="B52" s="217"/>
      <c r="C52" s="218"/>
      <c r="D52" s="965"/>
      <c r="E52" s="218"/>
      <c r="F52" s="917"/>
    </row>
    <row r="53" spans="1:6" s="924" customFormat="1" ht="26.1" customHeight="1" x14ac:dyDescent="0.25">
      <c r="A53" s="941"/>
      <c r="B53" s="217"/>
      <c r="C53" s="218"/>
      <c r="D53" s="965"/>
      <c r="E53" s="218"/>
      <c r="F53" s="917"/>
    </row>
    <row r="54" spans="1:6" s="924" customFormat="1" ht="26.1" customHeight="1" x14ac:dyDescent="0.25">
      <c r="A54" s="941"/>
      <c r="B54" s="217"/>
      <c r="C54" s="218"/>
      <c r="D54" s="965"/>
      <c r="E54" s="218"/>
      <c r="F54" s="917"/>
    </row>
    <row r="55" spans="1:6" s="924" customFormat="1" ht="26.1" customHeight="1" x14ac:dyDescent="0.25">
      <c r="A55" s="941"/>
      <c r="B55" s="217"/>
      <c r="C55" s="218"/>
      <c r="D55" s="965"/>
      <c r="E55" s="218"/>
      <c r="F55" s="917"/>
    </row>
    <row r="56" spans="1:6" s="924" customFormat="1" ht="26.1" customHeight="1" x14ac:dyDescent="0.25">
      <c r="A56" s="941"/>
      <c r="B56" s="217"/>
      <c r="C56" s="218"/>
      <c r="D56" s="965"/>
      <c r="E56" s="218"/>
      <c r="F56" s="917"/>
    </row>
    <row r="57" spans="1:6" s="924" customFormat="1" ht="26.1" customHeight="1" x14ac:dyDescent="0.25">
      <c r="A57" s="941"/>
      <c r="B57" s="217"/>
      <c r="C57" s="218"/>
      <c r="D57" s="965"/>
      <c r="E57" s="218"/>
      <c r="F57" s="917"/>
    </row>
    <row r="58" spans="1:6" s="924" customFormat="1" ht="26.1" customHeight="1" x14ac:dyDescent="0.25">
      <c r="A58" s="941"/>
      <c r="B58" s="217"/>
      <c r="C58" s="218"/>
      <c r="D58" s="965"/>
      <c r="E58" s="218"/>
      <c r="F58" s="917"/>
    </row>
    <row r="59" spans="1:6" s="924" customFormat="1" ht="26.1" customHeight="1" x14ac:dyDescent="0.25">
      <c r="A59" s="941"/>
      <c r="B59" s="217"/>
      <c r="C59" s="218"/>
      <c r="D59" s="965"/>
      <c r="E59" s="218"/>
      <c r="F59" s="917"/>
    </row>
    <row r="60" spans="1:6" s="924" customFormat="1" ht="26.1" customHeight="1" x14ac:dyDescent="0.25">
      <c r="A60" s="941"/>
      <c r="B60" s="217"/>
      <c r="C60" s="218"/>
      <c r="D60" s="965"/>
      <c r="E60" s="218"/>
      <c r="F60" s="917"/>
    </row>
    <row r="61" spans="1:6" s="924" customFormat="1" ht="26.1" customHeight="1" x14ac:dyDescent="0.25">
      <c r="A61" s="941"/>
      <c r="B61" s="217"/>
      <c r="C61" s="218"/>
      <c r="D61" s="965"/>
      <c r="E61" s="218"/>
      <c r="F61" s="917"/>
    </row>
    <row r="62" spans="1:6" ht="22.5" customHeight="1" x14ac:dyDescent="0.25"/>
    <row r="63" spans="1:6" ht="21.75" customHeight="1" x14ac:dyDescent="0.25"/>
  </sheetData>
  <mergeCells count="3">
    <mergeCell ref="A1:F1"/>
    <mergeCell ref="A3:F3"/>
    <mergeCell ref="A14:B14"/>
  </mergeCells>
  <pageMargins left="0.7" right="0.7" top="0.75" bottom="0.75" header="0.3" footer="0.3"/>
  <ignoredErrors>
    <ignoredError sqref="F14" unlockedFormula="1"/>
  </ignoredError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I189"/>
  <sheetViews>
    <sheetView zoomScaleNormal="100" zoomScaleSheetLayoutView="100" zoomScalePageLayoutView="70" workbookViewId="0">
      <selection activeCell="E2" sqref="E2"/>
    </sheetView>
  </sheetViews>
  <sheetFormatPr defaultColWidth="9.109375" defaultRowHeight="18" customHeight="1" x14ac:dyDescent="0.25"/>
  <cols>
    <col min="1" max="1" width="10.44140625" style="33" customWidth="1"/>
    <col min="2" max="2" width="70.33203125" style="34" customWidth="1"/>
    <col min="3" max="3" width="22.33203125" style="21" customWidth="1"/>
    <col min="4" max="4" width="9.109375" style="1"/>
    <col min="5" max="5" width="8.5546875" style="1" customWidth="1"/>
    <col min="6" max="6" width="67.33203125" style="1" customWidth="1"/>
    <col min="7" max="7" width="20.33203125" style="1" customWidth="1"/>
    <col min="8" max="8" width="18.5546875" style="1" customWidth="1"/>
    <col min="9" max="16384" width="9.109375" style="1"/>
  </cols>
  <sheetData>
    <row r="1" spans="1:35" s="3" customFormat="1" ht="27.75" customHeight="1" thickBot="1" x14ac:dyDescent="0.3">
      <c r="A1" s="47"/>
      <c r="B1" s="503" t="s">
        <v>261</v>
      </c>
      <c r="C1" s="40"/>
      <c r="D1" s="13"/>
      <c r="E1" s="13"/>
      <c r="F1" s="13"/>
      <c r="G1" s="11"/>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row>
    <row r="2" spans="1:35" s="7" customFormat="1" ht="30" customHeight="1" x14ac:dyDescent="0.25">
      <c r="A2" s="41" t="s">
        <v>7</v>
      </c>
      <c r="B2" s="45" t="s">
        <v>5</v>
      </c>
      <c r="C2" s="586">
        <f>'1.Popis nadvoz KR0060'!D11</f>
        <v>0</v>
      </c>
      <c r="D2" s="181"/>
      <c r="E2" s="181"/>
      <c r="F2" s="181"/>
      <c r="G2" s="181"/>
      <c r="H2" s="37"/>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row>
    <row r="3" spans="1:35" s="13" customFormat="1" ht="39.6" customHeight="1" x14ac:dyDescent="0.25">
      <c r="A3" s="42" t="s">
        <v>9</v>
      </c>
      <c r="B3" s="46" t="s">
        <v>6</v>
      </c>
      <c r="C3" s="587">
        <f>'2. Popis ZPU KR0060'!D10</f>
        <v>0</v>
      </c>
      <c r="D3" s="176"/>
      <c r="E3" s="182"/>
      <c r="F3" s="183"/>
      <c r="G3" s="184"/>
      <c r="H3" s="37"/>
    </row>
    <row r="4" spans="1:35" s="13" customFormat="1" ht="30" customHeight="1" x14ac:dyDescent="0.25">
      <c r="A4" s="42" t="s">
        <v>11</v>
      </c>
      <c r="B4" s="46" t="s">
        <v>4</v>
      </c>
      <c r="C4" s="587">
        <f>'3.Popis TK vodov KR0060'!F7</f>
        <v>0</v>
      </c>
      <c r="D4" s="708"/>
      <c r="E4" s="185"/>
      <c r="F4" s="186"/>
      <c r="G4" s="176"/>
      <c r="H4" s="37"/>
    </row>
    <row r="5" spans="1:35" s="13" customFormat="1" ht="25.8" thickBot="1" x14ac:dyDescent="0.3">
      <c r="A5" s="203" t="s">
        <v>8</v>
      </c>
      <c r="B5" s="48" t="s">
        <v>3</v>
      </c>
      <c r="C5" s="588">
        <f>'4.Popis Ozemljitve KR0060'!F14</f>
        <v>0</v>
      </c>
      <c r="D5" s="181"/>
      <c r="E5" s="185"/>
      <c r="F5" s="186"/>
      <c r="G5" s="176"/>
      <c r="H5" s="37"/>
    </row>
    <row r="6" spans="1:35" s="13" customFormat="1" ht="19.5" customHeight="1" x14ac:dyDescent="0.25">
      <c r="A6" s="589"/>
      <c r="B6" s="590"/>
      <c r="C6" s="591"/>
      <c r="D6" s="181"/>
      <c r="E6" s="185"/>
      <c r="F6" s="186"/>
      <c r="G6" s="176"/>
      <c r="H6" s="37"/>
    </row>
    <row r="7" spans="1:35" s="8" customFormat="1" ht="27" customHeight="1" thickBot="1" x14ac:dyDescent="0.3">
      <c r="A7" s="592"/>
      <c r="B7" s="593" t="s">
        <v>1</v>
      </c>
      <c r="C7" s="594">
        <f>SUM(C2:C5)</f>
        <v>0</v>
      </c>
      <c r="D7" s="187"/>
      <c r="E7" s="185"/>
      <c r="F7" s="186"/>
      <c r="G7" s="176"/>
      <c r="H7" s="187"/>
      <c r="I7" s="14"/>
      <c r="J7" s="14"/>
      <c r="K7" s="14"/>
      <c r="L7" s="14"/>
      <c r="M7" s="14"/>
      <c r="N7" s="14"/>
      <c r="O7" s="14"/>
      <c r="P7" s="14"/>
      <c r="Q7" s="14"/>
      <c r="R7" s="14"/>
      <c r="S7" s="14"/>
      <c r="T7" s="14"/>
      <c r="U7" s="14"/>
      <c r="V7" s="14"/>
      <c r="W7" s="14"/>
      <c r="X7" s="14"/>
      <c r="Y7" s="14"/>
      <c r="Z7" s="14"/>
      <c r="AA7" s="14"/>
      <c r="AB7" s="14"/>
      <c r="AC7" s="14"/>
    </row>
    <row r="8" spans="1:35" s="7" customFormat="1" ht="30" customHeight="1" thickTop="1" x14ac:dyDescent="0.25">
      <c r="A8" s="801"/>
      <c r="B8" s="199" t="s">
        <v>2</v>
      </c>
      <c r="C8" s="802">
        <f>C7*0.22</f>
        <v>0</v>
      </c>
      <c r="D8" s="37"/>
      <c r="E8" s="188"/>
      <c r="F8" s="178"/>
      <c r="G8" s="189"/>
      <c r="H8" s="190"/>
      <c r="I8" s="13"/>
      <c r="J8" s="13"/>
      <c r="K8" s="13"/>
      <c r="L8" s="13"/>
      <c r="M8" s="13"/>
      <c r="N8" s="13"/>
      <c r="O8" s="13"/>
      <c r="P8" s="13"/>
      <c r="Q8" s="13"/>
      <c r="R8" s="13"/>
      <c r="S8" s="13"/>
      <c r="T8" s="13"/>
      <c r="U8" s="13"/>
      <c r="V8" s="13"/>
      <c r="W8" s="13"/>
      <c r="X8" s="13"/>
      <c r="Y8" s="13"/>
      <c r="Z8" s="13"/>
      <c r="AA8" s="13"/>
      <c r="AB8" s="13"/>
      <c r="AC8" s="13"/>
    </row>
    <row r="9" spans="1:35" s="7" customFormat="1" ht="30" customHeight="1" thickBot="1" x14ac:dyDescent="0.3">
      <c r="A9" s="803"/>
      <c r="B9" s="804" t="s">
        <v>0</v>
      </c>
      <c r="C9" s="805">
        <f>SUM(C7:C8)</f>
        <v>0</v>
      </c>
      <c r="D9" s="37"/>
      <c r="E9" s="188"/>
      <c r="F9" s="178"/>
      <c r="G9" s="189"/>
      <c r="H9" s="37"/>
      <c r="I9" s="13"/>
      <c r="J9" s="13"/>
      <c r="K9" s="13"/>
      <c r="L9" s="13"/>
      <c r="M9" s="13"/>
      <c r="N9" s="13"/>
      <c r="O9" s="13"/>
      <c r="P9" s="13"/>
      <c r="Q9" s="13"/>
      <c r="R9" s="13"/>
      <c r="S9" s="13"/>
      <c r="T9" s="13"/>
      <c r="U9" s="13"/>
      <c r="V9" s="13"/>
      <c r="W9" s="13"/>
      <c r="X9" s="13"/>
      <c r="Y9" s="13"/>
      <c r="Z9" s="13"/>
      <c r="AA9" s="13"/>
      <c r="AB9" s="13"/>
      <c r="AC9" s="13"/>
    </row>
    <row r="10" spans="1:35" s="7" customFormat="1" ht="39" customHeight="1" x14ac:dyDescent="0.25">
      <c r="A10" s="25"/>
      <c r="B10" s="127"/>
      <c r="C10" s="18"/>
      <c r="D10" s="37"/>
      <c r="E10" s="191"/>
      <c r="F10" s="180"/>
      <c r="G10" s="192"/>
      <c r="H10" s="190"/>
      <c r="I10" s="13"/>
      <c r="J10" s="13"/>
      <c r="K10" s="13"/>
      <c r="L10" s="13"/>
      <c r="M10" s="13"/>
      <c r="N10" s="13"/>
      <c r="O10" s="13"/>
      <c r="P10" s="13"/>
      <c r="Q10" s="13"/>
      <c r="R10" s="13"/>
      <c r="S10" s="13"/>
      <c r="T10" s="13"/>
      <c r="U10" s="13"/>
      <c r="V10" s="13"/>
      <c r="W10" s="13"/>
      <c r="X10" s="13"/>
      <c r="Y10" s="13"/>
      <c r="Z10" s="13"/>
      <c r="AA10" s="13"/>
      <c r="AB10" s="13"/>
      <c r="AC10" s="13"/>
    </row>
    <row r="11" spans="1:35" s="7" customFormat="1" ht="27.9" customHeight="1" x14ac:dyDescent="0.25">
      <c r="A11" s="25"/>
      <c r="B11" s="25"/>
      <c r="C11" s="18"/>
      <c r="D11" s="37"/>
      <c r="E11" s="193"/>
      <c r="F11" s="194"/>
      <c r="G11" s="195"/>
      <c r="H11" s="37"/>
      <c r="I11" s="13"/>
      <c r="J11" s="13"/>
      <c r="K11" s="13"/>
      <c r="L11" s="13"/>
      <c r="M11" s="13"/>
      <c r="N11" s="13"/>
      <c r="O11" s="13"/>
      <c r="P11" s="13"/>
      <c r="Q11" s="13"/>
      <c r="R11" s="13"/>
      <c r="S11" s="13"/>
      <c r="T11" s="13"/>
      <c r="U11" s="13"/>
      <c r="V11" s="13"/>
      <c r="W11" s="13"/>
      <c r="X11" s="13"/>
      <c r="Y11" s="13"/>
      <c r="Z11" s="13"/>
      <c r="AA11" s="13"/>
      <c r="AB11" s="13"/>
      <c r="AC11" s="13"/>
    </row>
    <row r="12" spans="1:35" s="13" customFormat="1" ht="51.75" customHeight="1" x14ac:dyDescent="0.25">
      <c r="A12" s="1001"/>
      <c r="B12" s="1001"/>
      <c r="C12" s="18"/>
    </row>
    <row r="13" spans="1:35" s="13" customFormat="1" ht="78.75" customHeight="1" x14ac:dyDescent="0.25">
      <c r="A13" s="26"/>
      <c r="B13" s="26"/>
      <c r="C13" s="19"/>
    </row>
    <row r="14" spans="1:35" s="13" customFormat="1" ht="52.5" customHeight="1" x14ac:dyDescent="0.25">
      <c r="A14" s="26"/>
      <c r="B14" s="26"/>
      <c r="C14" s="19"/>
    </row>
    <row r="15" spans="1:35" s="8" customFormat="1" ht="27.9" customHeight="1" x14ac:dyDescent="0.25">
      <c r="A15" s="26"/>
      <c r="B15" s="26"/>
      <c r="C15" s="19"/>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row>
    <row r="16" spans="1:35" s="13" customFormat="1" ht="27.9" customHeight="1" x14ac:dyDescent="0.25">
      <c r="A16" s="26"/>
      <c r="B16" s="26"/>
      <c r="C16" s="19"/>
    </row>
    <row r="17" spans="1:29" s="13" customFormat="1" ht="27.9" customHeight="1" x14ac:dyDescent="0.25">
      <c r="A17" s="26"/>
      <c r="B17" s="26"/>
      <c r="C17" s="19"/>
    </row>
    <row r="18" spans="1:29" s="13" customFormat="1" ht="38.25" customHeight="1" x14ac:dyDescent="0.25">
      <c r="A18" s="26"/>
      <c r="B18" s="26"/>
      <c r="C18" s="19"/>
    </row>
    <row r="19" spans="1:29" s="13" customFormat="1" ht="38.25" customHeight="1" x14ac:dyDescent="0.25">
      <c r="A19" s="25"/>
      <c r="B19" s="25"/>
      <c r="C19" s="18"/>
    </row>
    <row r="20" spans="1:29" s="14" customFormat="1" ht="27.9" customHeight="1" x14ac:dyDescent="0.25">
      <c r="A20" s="25"/>
      <c r="B20" s="25"/>
      <c r="C20" s="18"/>
    </row>
    <row r="21" spans="1:29" s="7" customFormat="1" ht="27.9" customHeight="1" x14ac:dyDescent="0.25">
      <c r="A21" s="25"/>
      <c r="B21" s="25"/>
      <c r="C21" s="18"/>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row>
    <row r="22" spans="1:29" s="7" customFormat="1" ht="81" customHeight="1" x14ac:dyDescent="0.25">
      <c r="A22" s="31"/>
      <c r="B22" s="32"/>
      <c r="C22" s="20"/>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row>
    <row r="23" spans="1:29" s="7" customFormat="1" ht="75.75" customHeight="1" x14ac:dyDescent="0.25">
      <c r="A23" s="33"/>
      <c r="B23" s="34"/>
      <c r="C23" s="21"/>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row>
    <row r="24" spans="1:29" s="8" customFormat="1" ht="27.9" customHeight="1" x14ac:dyDescent="0.25">
      <c r="A24" s="33"/>
      <c r="B24" s="35"/>
      <c r="C24" s="22"/>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row>
    <row r="25" spans="1:29" s="10" customFormat="1" ht="27.9" customHeight="1" x14ac:dyDescent="0.25">
      <c r="A25" s="25"/>
      <c r="B25" s="25"/>
      <c r="C25" s="23"/>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row>
    <row r="26" spans="1:29" s="7" customFormat="1" ht="27.9" customHeight="1" x14ac:dyDescent="0.25">
      <c r="A26" s="25"/>
      <c r="B26" s="25"/>
      <c r="C26" s="2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row>
    <row r="27" spans="1:29" s="13" customFormat="1" ht="27.9" customHeight="1" x14ac:dyDescent="0.25">
      <c r="A27" s="25"/>
      <c r="B27" s="25"/>
      <c r="C27" s="23"/>
    </row>
    <row r="28" spans="1:29" s="13" customFormat="1" ht="27.9" customHeight="1" x14ac:dyDescent="0.25">
      <c r="A28" s="25"/>
      <c r="B28" s="25"/>
      <c r="C28" s="23"/>
    </row>
    <row r="29" spans="1:29" s="13" customFormat="1" ht="27.9" customHeight="1" x14ac:dyDescent="0.25">
      <c r="A29" s="25"/>
      <c r="B29" s="25"/>
      <c r="C29" s="23"/>
    </row>
    <row r="30" spans="1:29" s="13" customFormat="1" ht="75.75" customHeight="1" x14ac:dyDescent="0.25">
      <c r="A30" s="25"/>
      <c r="B30" s="25"/>
      <c r="C30" s="23"/>
    </row>
    <row r="31" spans="1:29" s="38" customFormat="1" ht="102.75" customHeight="1" x14ac:dyDescent="0.25">
      <c r="A31" s="25"/>
      <c r="B31" s="25"/>
      <c r="C31" s="23"/>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row>
    <row r="32" spans="1:29" s="38" customFormat="1" ht="103.5" customHeight="1" x14ac:dyDescent="0.25">
      <c r="A32" s="25"/>
      <c r="B32" s="25"/>
      <c r="C32" s="23"/>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row>
    <row r="33" spans="1:29" s="9" customFormat="1" ht="105" customHeight="1" x14ac:dyDescent="0.25">
      <c r="A33" s="25"/>
      <c r="B33" s="25"/>
      <c r="C33" s="2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row>
    <row r="34" spans="1:29" s="9" customFormat="1" ht="116.25" customHeight="1" x14ac:dyDescent="0.25">
      <c r="A34" s="25"/>
      <c r="B34" s="25"/>
      <c r="C34" s="2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row>
    <row r="35" spans="1:29" s="14" customFormat="1" ht="27.9" customHeight="1" x14ac:dyDescent="0.25">
      <c r="A35" s="25"/>
      <c r="B35" s="25"/>
      <c r="C35" s="23"/>
    </row>
    <row r="36" spans="1:29" s="10" customFormat="1" ht="27.9" customHeight="1" x14ac:dyDescent="0.25">
      <c r="A36" s="25"/>
      <c r="B36" s="25"/>
      <c r="C36" s="23"/>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row>
    <row r="37" spans="1:29" s="7" customFormat="1" ht="27.9" customHeight="1" x14ac:dyDescent="0.25">
      <c r="A37" s="25"/>
      <c r="B37" s="25"/>
      <c r="C37" s="2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row>
    <row r="38" spans="1:29" s="13" customFormat="1" ht="27.9" customHeight="1" x14ac:dyDescent="0.25">
      <c r="A38" s="25"/>
      <c r="B38" s="25"/>
      <c r="C38" s="23"/>
    </row>
    <row r="39" spans="1:29" s="13" customFormat="1" ht="78" customHeight="1" x14ac:dyDescent="0.25">
      <c r="A39" s="25"/>
      <c r="B39" s="25"/>
      <c r="C39" s="23"/>
    </row>
    <row r="40" spans="1:29" s="7" customFormat="1" ht="27.9" customHeight="1" x14ac:dyDescent="0.25">
      <c r="A40" s="25"/>
      <c r="B40" s="25"/>
      <c r="C40" s="2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row>
    <row r="41" spans="1:29" s="9" customFormat="1" ht="38.25" customHeight="1" x14ac:dyDescent="0.25">
      <c r="A41" s="25"/>
      <c r="B41" s="25"/>
      <c r="C41" s="2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row>
    <row r="42" spans="1:29" s="9" customFormat="1" ht="51.75" customHeight="1" x14ac:dyDescent="0.25">
      <c r="A42" s="25"/>
      <c r="B42" s="25"/>
      <c r="C42" s="2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row>
    <row r="43" spans="1:29" s="8" customFormat="1" ht="27.9" customHeight="1" x14ac:dyDescent="0.25">
      <c r="A43" s="25"/>
      <c r="B43" s="25"/>
      <c r="C43" s="23"/>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row>
    <row r="44" spans="1:29" s="37" customFormat="1" ht="27.9" customHeight="1" x14ac:dyDescent="0.25">
      <c r="A44" s="36"/>
      <c r="B44" s="36"/>
      <c r="C44" s="24"/>
    </row>
    <row r="45" spans="1:29" s="9" customFormat="1" ht="39.75" customHeight="1" x14ac:dyDescent="0.25">
      <c r="A45" s="36"/>
      <c r="B45" s="36"/>
      <c r="C45" s="24"/>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row>
    <row r="46" spans="1:29" s="9" customFormat="1" ht="66" customHeight="1" x14ac:dyDescent="0.25">
      <c r="A46" s="33"/>
      <c r="B46" s="34"/>
      <c r="C46" s="21"/>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row>
    <row r="47" spans="1:29" s="8" customFormat="1" ht="27.9" customHeight="1" x14ac:dyDescent="0.25">
      <c r="A47" s="33"/>
      <c r="B47" s="34"/>
      <c r="C47" s="21"/>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row>
    <row r="48" spans="1:29" s="10" customFormat="1" ht="27.9" customHeight="1" x14ac:dyDescent="0.25">
      <c r="A48" s="33"/>
      <c r="B48" s="34"/>
      <c r="C48" s="21"/>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row>
    <row r="49" spans="1:29" s="7" customFormat="1" ht="27.9" customHeight="1" x14ac:dyDescent="0.25">
      <c r="A49" s="33"/>
      <c r="B49" s="34"/>
      <c r="C49" s="21"/>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row>
    <row r="50" spans="1:29" s="7" customFormat="1" ht="27.9" customHeight="1" x14ac:dyDescent="0.25">
      <c r="A50" s="33"/>
      <c r="B50" s="34"/>
      <c r="C50" s="21"/>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row>
    <row r="51" spans="1:29" s="9" customFormat="1" ht="77.25" customHeight="1" x14ac:dyDescent="0.25">
      <c r="A51" s="33"/>
      <c r="B51" s="34"/>
      <c r="C51" s="21"/>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row>
    <row r="52" spans="1:29" s="9" customFormat="1" ht="27.9" customHeight="1" x14ac:dyDescent="0.25">
      <c r="A52" s="33"/>
      <c r="B52" s="34"/>
      <c r="C52" s="21"/>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row>
    <row r="53" spans="1:29" s="8" customFormat="1" ht="27.9" customHeight="1" x14ac:dyDescent="0.25">
      <c r="A53" s="33"/>
      <c r="B53" s="34"/>
      <c r="C53" s="21"/>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row>
    <row r="54" spans="1:29" s="9" customFormat="1" ht="27.9" customHeight="1" x14ac:dyDescent="0.25">
      <c r="A54" s="33"/>
      <c r="B54" s="34"/>
      <c r="C54" s="21"/>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row>
    <row r="55" spans="1:29" s="9" customFormat="1" ht="27.9" customHeight="1" x14ac:dyDescent="0.25">
      <c r="A55" s="33"/>
      <c r="B55" s="34"/>
      <c r="C55" s="21"/>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row>
    <row r="56" spans="1:29" s="9" customFormat="1" ht="27.9" customHeight="1" x14ac:dyDescent="0.25">
      <c r="A56" s="33"/>
      <c r="B56" s="34"/>
      <c r="C56" s="21"/>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row>
    <row r="57" spans="1:29" s="8" customFormat="1" ht="39" customHeight="1" x14ac:dyDescent="0.25">
      <c r="A57" s="33"/>
      <c r="B57" s="34"/>
      <c r="C57" s="21"/>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row>
    <row r="58" spans="1:29" s="9" customFormat="1" ht="27.9" customHeight="1" x14ac:dyDescent="0.25">
      <c r="A58" s="33"/>
      <c r="B58" s="34"/>
      <c r="C58" s="21"/>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row>
    <row r="59" spans="1:29" s="9" customFormat="1" ht="27.9" customHeight="1" x14ac:dyDescent="0.25">
      <c r="A59" s="33"/>
      <c r="B59" s="34"/>
      <c r="C59" s="21"/>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row>
    <row r="60" spans="1:29" s="9" customFormat="1" ht="90" customHeight="1" x14ac:dyDescent="0.25">
      <c r="A60" s="33"/>
      <c r="B60" s="34"/>
      <c r="C60" s="21"/>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row>
    <row r="61" spans="1:29" s="9" customFormat="1" ht="64.5" customHeight="1" x14ac:dyDescent="0.25">
      <c r="A61" s="33"/>
      <c r="B61" s="34"/>
      <c r="C61" s="21"/>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row>
    <row r="62" spans="1:29" s="8" customFormat="1" ht="66" customHeight="1" x14ac:dyDescent="0.25">
      <c r="A62" s="33"/>
      <c r="B62" s="34"/>
      <c r="C62" s="21"/>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row>
    <row r="63" spans="1:29" s="10" customFormat="1" ht="27.9" customHeight="1" x14ac:dyDescent="0.25">
      <c r="A63" s="33"/>
      <c r="B63" s="34"/>
      <c r="C63" s="21"/>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row>
    <row r="64" spans="1:29" s="37" customFormat="1" ht="27.9" customHeight="1" x14ac:dyDescent="0.25">
      <c r="A64" s="33"/>
      <c r="B64" s="34"/>
      <c r="C64" s="21"/>
    </row>
    <row r="65" spans="1:29" s="7" customFormat="1" ht="27.9" customHeight="1" x14ac:dyDescent="0.25">
      <c r="A65" s="33"/>
      <c r="B65" s="34"/>
      <c r="C65" s="21"/>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row>
    <row r="66" spans="1:29" s="9" customFormat="1" ht="27.9" customHeight="1" x14ac:dyDescent="0.25">
      <c r="A66" s="33"/>
      <c r="B66" s="34"/>
      <c r="C66" s="21"/>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row>
    <row r="67" spans="1:29" s="9" customFormat="1" ht="40.5" customHeight="1" x14ac:dyDescent="0.25">
      <c r="A67" s="33"/>
      <c r="B67" s="34"/>
      <c r="C67" s="21"/>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row>
    <row r="68" spans="1:29" s="8" customFormat="1" ht="39.75" customHeight="1" x14ac:dyDescent="0.25">
      <c r="A68" s="33"/>
      <c r="B68" s="34"/>
      <c r="C68" s="21"/>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row>
    <row r="69" spans="1:29" s="7" customFormat="1" ht="27.9" customHeight="1" x14ac:dyDescent="0.25">
      <c r="A69" s="33"/>
      <c r="B69" s="34"/>
      <c r="C69" s="21"/>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row>
    <row r="70" spans="1:29" s="9" customFormat="1" ht="27.9" customHeight="1" x14ac:dyDescent="0.25">
      <c r="A70" s="33"/>
      <c r="B70" s="34"/>
      <c r="C70" s="21"/>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row>
    <row r="71" spans="1:29" s="9" customFormat="1" ht="51" customHeight="1" x14ac:dyDescent="0.25">
      <c r="A71" s="33"/>
      <c r="B71" s="34"/>
      <c r="C71" s="21"/>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row>
    <row r="72" spans="1:29" s="9" customFormat="1" ht="54" customHeight="1" x14ac:dyDescent="0.25">
      <c r="A72" s="33"/>
      <c r="B72" s="34"/>
      <c r="C72" s="21"/>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row>
    <row r="73" spans="1:29" s="9" customFormat="1" ht="52.5" customHeight="1" x14ac:dyDescent="0.25">
      <c r="A73" s="33"/>
      <c r="B73" s="34"/>
      <c r="C73" s="21"/>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row>
    <row r="74" spans="1:29" s="8" customFormat="1" ht="40.5" customHeight="1" x14ac:dyDescent="0.25">
      <c r="A74" s="33"/>
      <c r="B74" s="34"/>
      <c r="C74" s="21"/>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row>
    <row r="75" spans="1:29" s="7" customFormat="1" ht="27.9" customHeight="1" x14ac:dyDescent="0.25">
      <c r="A75" s="33"/>
      <c r="B75" s="34"/>
      <c r="C75" s="21"/>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row>
    <row r="76" spans="1:29" s="9" customFormat="1" ht="27.9" customHeight="1" x14ac:dyDescent="0.25">
      <c r="A76" s="33"/>
      <c r="B76" s="34"/>
      <c r="C76" s="21"/>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row>
    <row r="77" spans="1:29" s="9" customFormat="1" ht="117" customHeight="1" x14ac:dyDescent="0.25">
      <c r="A77" s="33"/>
      <c r="B77" s="34"/>
      <c r="C77" s="21"/>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row>
    <row r="78" spans="1:29" s="8" customFormat="1" ht="90" customHeight="1" x14ac:dyDescent="0.25">
      <c r="A78" s="33"/>
      <c r="B78" s="34"/>
      <c r="C78" s="21"/>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row>
    <row r="79" spans="1:29" s="13" customFormat="1" ht="27.9" customHeight="1" x14ac:dyDescent="0.25">
      <c r="A79" s="33"/>
      <c r="B79" s="34"/>
      <c r="C79" s="21"/>
    </row>
    <row r="80" spans="1:29" s="9" customFormat="1" ht="27.9" customHeight="1" x14ac:dyDescent="0.25">
      <c r="A80" s="33"/>
      <c r="B80" s="34"/>
      <c r="C80" s="21"/>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row>
    <row r="81" spans="1:29" s="14" customFormat="1" ht="78.75" customHeight="1" x14ac:dyDescent="0.25">
      <c r="A81" s="33"/>
      <c r="B81" s="34"/>
      <c r="C81" s="21"/>
    </row>
    <row r="82" spans="1:29" s="7" customFormat="1" ht="27.9" customHeight="1" x14ac:dyDescent="0.25">
      <c r="A82" s="33"/>
      <c r="B82" s="34"/>
      <c r="C82" s="21"/>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row>
    <row r="83" spans="1:29" s="9" customFormat="1" ht="27.9" customHeight="1" x14ac:dyDescent="0.25">
      <c r="A83" s="33"/>
      <c r="B83" s="34"/>
      <c r="C83" s="21"/>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row>
    <row r="84" spans="1:29" s="9" customFormat="1" ht="39.75" customHeight="1" x14ac:dyDescent="0.25">
      <c r="A84" s="33"/>
      <c r="B84" s="34"/>
      <c r="C84" s="21"/>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row>
    <row r="85" spans="1:29" s="9" customFormat="1" ht="115.5" customHeight="1" x14ac:dyDescent="0.25">
      <c r="A85" s="33"/>
      <c r="B85" s="34"/>
      <c r="C85" s="21"/>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row>
    <row r="86" spans="1:29" s="9" customFormat="1" ht="117" customHeight="1" x14ac:dyDescent="0.25">
      <c r="A86" s="33"/>
      <c r="B86" s="34"/>
      <c r="C86" s="21"/>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row>
    <row r="87" spans="1:29" s="38" customFormat="1" ht="141" customHeight="1" x14ac:dyDescent="0.25">
      <c r="A87" s="33"/>
      <c r="B87" s="34"/>
      <c r="C87" s="21"/>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row>
    <row r="88" spans="1:29" s="38" customFormat="1" ht="79.5" customHeight="1" x14ac:dyDescent="0.25">
      <c r="A88" s="33"/>
      <c r="B88" s="34"/>
      <c r="C88" s="21"/>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row>
    <row r="89" spans="1:29" s="38" customFormat="1" ht="78.75" customHeight="1" x14ac:dyDescent="0.25">
      <c r="A89" s="33"/>
      <c r="B89" s="34"/>
      <c r="C89" s="21"/>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row>
    <row r="90" spans="1:29" s="38" customFormat="1" ht="79.5" customHeight="1" x14ac:dyDescent="0.25">
      <c r="A90" s="33"/>
      <c r="B90" s="34"/>
      <c r="C90" s="21"/>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row>
    <row r="91" spans="1:29" s="9" customFormat="1" ht="91.5" customHeight="1" x14ac:dyDescent="0.25">
      <c r="A91" s="33"/>
      <c r="B91" s="34"/>
      <c r="C91" s="21"/>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row>
    <row r="92" spans="1:29" s="9" customFormat="1" ht="64.5" customHeight="1" x14ac:dyDescent="0.25">
      <c r="A92" s="33"/>
      <c r="B92" s="34"/>
      <c r="C92" s="21"/>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row>
    <row r="93" spans="1:29" s="9" customFormat="1" ht="64.5" customHeight="1" x14ac:dyDescent="0.25">
      <c r="A93" s="33"/>
      <c r="B93" s="34"/>
      <c r="C93" s="21"/>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row>
    <row r="94" spans="1:29" s="9" customFormat="1" ht="68.25" customHeight="1" x14ac:dyDescent="0.25">
      <c r="A94" s="33"/>
      <c r="B94" s="34"/>
      <c r="C94" s="21"/>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row>
    <row r="95" spans="1:29" s="38" customFormat="1" ht="77.25" customHeight="1" x14ac:dyDescent="0.25">
      <c r="A95" s="33"/>
      <c r="B95" s="34"/>
      <c r="C95" s="21"/>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row>
    <row r="96" spans="1:29" s="9" customFormat="1" ht="77.25" customHeight="1" x14ac:dyDescent="0.25">
      <c r="A96" s="33"/>
      <c r="B96" s="34"/>
      <c r="C96" s="21"/>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row>
    <row r="97" spans="1:29" s="9" customFormat="1" ht="64.5" customHeight="1" x14ac:dyDescent="0.25">
      <c r="A97" s="33"/>
      <c r="B97" s="34"/>
      <c r="C97" s="21"/>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row>
    <row r="98" spans="1:29" s="9" customFormat="1" ht="64.5" customHeight="1" x14ac:dyDescent="0.25">
      <c r="A98" s="33"/>
      <c r="B98" s="34"/>
      <c r="C98" s="21"/>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row>
    <row r="99" spans="1:29" s="9" customFormat="1" ht="63.75" customHeight="1" x14ac:dyDescent="0.25">
      <c r="A99" s="33"/>
      <c r="B99" s="34"/>
      <c r="C99" s="21"/>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row>
    <row r="100" spans="1:29" s="38" customFormat="1" ht="78" customHeight="1" x14ac:dyDescent="0.25">
      <c r="A100" s="33"/>
      <c r="B100" s="34"/>
      <c r="C100" s="21"/>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row>
    <row r="101" spans="1:29" s="38" customFormat="1" ht="66.75" customHeight="1" x14ac:dyDescent="0.25">
      <c r="A101" s="33"/>
      <c r="B101" s="34"/>
      <c r="C101" s="21"/>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row>
    <row r="102" spans="1:29" s="8" customFormat="1" ht="78.75" customHeight="1" x14ac:dyDescent="0.25">
      <c r="A102" s="33"/>
      <c r="B102" s="34"/>
      <c r="C102" s="21"/>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row>
    <row r="103" spans="1:29" s="7" customFormat="1" ht="27.9" customHeight="1" x14ac:dyDescent="0.25">
      <c r="A103" s="33"/>
      <c r="B103" s="34"/>
      <c r="C103" s="21"/>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row>
    <row r="104" spans="1:29" s="9" customFormat="1" ht="27.9" customHeight="1" x14ac:dyDescent="0.25">
      <c r="A104" s="33"/>
      <c r="B104" s="34"/>
      <c r="C104" s="21"/>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row>
    <row r="105" spans="1:29" s="8" customFormat="1" ht="104.25" customHeight="1" x14ac:dyDescent="0.25">
      <c r="A105" s="33"/>
      <c r="B105" s="34"/>
      <c r="C105" s="21"/>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row>
    <row r="106" spans="1:29" s="7" customFormat="1" ht="27.9" customHeight="1" x14ac:dyDescent="0.25">
      <c r="A106" s="33"/>
      <c r="B106" s="34"/>
      <c r="C106" s="21"/>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row>
    <row r="107" spans="1:29" s="9" customFormat="1" ht="27.9" customHeight="1" x14ac:dyDescent="0.25">
      <c r="A107" s="33"/>
      <c r="B107" s="34"/>
      <c r="C107" s="21"/>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row>
    <row r="108" spans="1:29" s="9" customFormat="1" ht="103.5" customHeight="1" x14ac:dyDescent="0.25">
      <c r="A108" s="33"/>
      <c r="B108" s="34"/>
      <c r="C108" s="21"/>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row>
    <row r="109" spans="1:29" s="9" customFormat="1" ht="103.5" customHeight="1" x14ac:dyDescent="0.25">
      <c r="A109" s="33"/>
      <c r="B109" s="34"/>
      <c r="C109" s="21"/>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row>
    <row r="110" spans="1:29" s="9" customFormat="1" ht="92.25" customHeight="1" x14ac:dyDescent="0.25">
      <c r="A110" s="33"/>
      <c r="B110" s="34"/>
      <c r="C110" s="21"/>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row>
    <row r="111" spans="1:29" s="9" customFormat="1" ht="39.75" customHeight="1" x14ac:dyDescent="0.25">
      <c r="A111" s="33"/>
      <c r="B111" s="34"/>
      <c r="C111" s="21"/>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row>
    <row r="112" spans="1:29" s="7" customFormat="1" ht="51.75" customHeight="1" x14ac:dyDescent="0.25">
      <c r="A112" s="33"/>
      <c r="B112" s="34"/>
      <c r="C112" s="21"/>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row>
    <row r="113" spans="1:29" s="8" customFormat="1" ht="27.9" customHeight="1" x14ac:dyDescent="0.25">
      <c r="A113" s="33"/>
      <c r="B113" s="34"/>
      <c r="C113" s="21"/>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row>
    <row r="114" spans="1:29" s="13" customFormat="1" ht="27.9" customHeight="1" x14ac:dyDescent="0.25">
      <c r="A114" s="33"/>
      <c r="B114" s="34"/>
      <c r="C114" s="21"/>
    </row>
    <row r="115" spans="1:29" s="13" customFormat="1" ht="27.9" customHeight="1" x14ac:dyDescent="0.25">
      <c r="A115" s="33"/>
      <c r="B115" s="34"/>
      <c r="C115" s="21"/>
    </row>
    <row r="116" spans="1:29" s="13" customFormat="1" ht="41.25" customHeight="1" x14ac:dyDescent="0.25">
      <c r="A116" s="33"/>
      <c r="B116" s="34"/>
      <c r="C116" s="21"/>
    </row>
    <row r="117" spans="1:29" s="13" customFormat="1" ht="39.75" customHeight="1" x14ac:dyDescent="0.25">
      <c r="A117" s="33"/>
      <c r="B117" s="34"/>
      <c r="C117" s="21"/>
    </row>
    <row r="118" spans="1:29" s="13" customFormat="1" ht="39.75" customHeight="1" x14ac:dyDescent="0.25">
      <c r="A118" s="33"/>
      <c r="B118" s="34"/>
      <c r="C118" s="21"/>
    </row>
    <row r="119" spans="1:29" s="7" customFormat="1" ht="39" customHeight="1" x14ac:dyDescent="0.25">
      <c r="A119" s="33"/>
      <c r="B119" s="34"/>
      <c r="C119" s="21"/>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row>
    <row r="120" spans="1:29" s="7" customFormat="1" ht="65.25" customHeight="1" x14ac:dyDescent="0.25">
      <c r="A120" s="33"/>
      <c r="B120" s="34"/>
      <c r="C120" s="21"/>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row>
    <row r="121" spans="1:29" s="7" customFormat="1" ht="65.25" customHeight="1" x14ac:dyDescent="0.25">
      <c r="A121" s="33"/>
      <c r="B121" s="34"/>
      <c r="C121" s="21"/>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row>
    <row r="122" spans="1:29" s="13" customFormat="1" ht="52.5" customHeight="1" x14ac:dyDescent="0.25">
      <c r="A122" s="33"/>
      <c r="B122" s="34"/>
      <c r="C122" s="21"/>
    </row>
    <row r="123" spans="1:29" s="8" customFormat="1" ht="27.9" customHeight="1" x14ac:dyDescent="0.25">
      <c r="A123" s="33"/>
      <c r="B123" s="34"/>
      <c r="C123" s="21"/>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row>
    <row r="124" spans="1:29" s="13" customFormat="1" ht="27.9" customHeight="1" x14ac:dyDescent="0.25">
      <c r="A124" s="33"/>
      <c r="B124" s="34"/>
      <c r="C124" s="21"/>
    </row>
    <row r="125" spans="1:29" s="13" customFormat="1" ht="27.9" customHeight="1" x14ac:dyDescent="0.25">
      <c r="A125" s="33"/>
      <c r="B125" s="34"/>
      <c r="C125" s="21"/>
    </row>
    <row r="126" spans="1:29" s="13" customFormat="1" ht="27.9" customHeight="1" x14ac:dyDescent="0.25">
      <c r="A126" s="33"/>
      <c r="B126" s="34"/>
      <c r="C126" s="21"/>
    </row>
    <row r="127" spans="1:29" s="13" customFormat="1" ht="39.75" customHeight="1" x14ac:dyDescent="0.25">
      <c r="A127" s="33"/>
      <c r="B127" s="34"/>
      <c r="C127" s="21"/>
    </row>
    <row r="128" spans="1:29" s="10" customFormat="1" ht="27.9" customHeight="1" x14ac:dyDescent="0.25">
      <c r="A128" s="33"/>
      <c r="B128" s="34"/>
      <c r="C128" s="21"/>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row>
    <row r="129" spans="1:35" s="7" customFormat="1" ht="27.9" customHeight="1" x14ac:dyDescent="0.25">
      <c r="A129" s="33"/>
      <c r="B129" s="34"/>
      <c r="C129" s="21"/>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row>
    <row r="130" spans="1:35" s="7" customFormat="1" ht="27.9" customHeight="1" x14ac:dyDescent="0.25">
      <c r="A130" s="33"/>
      <c r="B130" s="34"/>
      <c r="C130" s="21"/>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row>
    <row r="131" spans="1:35" s="7" customFormat="1" ht="27.9" customHeight="1" x14ac:dyDescent="0.25">
      <c r="A131" s="33"/>
      <c r="B131" s="34"/>
      <c r="C131" s="21"/>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row>
    <row r="132" spans="1:35" s="7" customFormat="1" ht="27.9" customHeight="1" x14ac:dyDescent="0.25">
      <c r="A132" s="33"/>
      <c r="B132" s="34"/>
      <c r="C132" s="21"/>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row>
    <row r="133" spans="1:35" s="13" customFormat="1" ht="27.9" customHeight="1" x14ac:dyDescent="0.25">
      <c r="A133" s="33"/>
      <c r="B133" s="34"/>
      <c r="C133" s="21"/>
    </row>
    <row r="134" spans="1:35" s="14" customFormat="1" ht="27.9" customHeight="1" x14ac:dyDescent="0.25">
      <c r="A134" s="33"/>
      <c r="B134" s="34"/>
      <c r="C134" s="21"/>
    </row>
    <row r="135" spans="1:35" s="8" customFormat="1" ht="30" customHeight="1" x14ac:dyDescent="0.25">
      <c r="A135" s="33"/>
      <c r="B135" s="34"/>
      <c r="C135" s="21"/>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row>
    <row r="136" spans="1:35" s="6" customFormat="1" ht="30" customHeight="1" x14ac:dyDescent="0.25">
      <c r="A136" s="33"/>
      <c r="B136" s="34"/>
      <c r="C136" s="21"/>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row>
    <row r="137" spans="1:35" s="6" customFormat="1" ht="30" customHeight="1" x14ac:dyDescent="0.25">
      <c r="A137" s="33"/>
      <c r="B137" s="34"/>
      <c r="C137" s="21"/>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row>
    <row r="138" spans="1:35" s="6" customFormat="1" ht="26.1" customHeight="1" x14ac:dyDescent="0.25">
      <c r="A138" s="33"/>
      <c r="B138" s="34"/>
      <c r="C138" s="21"/>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row>
    <row r="139" spans="1:35" s="6" customFormat="1" ht="26.1" customHeight="1" x14ac:dyDescent="0.25">
      <c r="A139" s="33"/>
      <c r="B139" s="34"/>
      <c r="C139" s="21"/>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row>
    <row r="140" spans="1:35" s="6" customFormat="1" ht="26.1" customHeight="1" x14ac:dyDescent="0.25">
      <c r="A140" s="33"/>
      <c r="B140" s="34"/>
      <c r="C140" s="21"/>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row>
    <row r="141" spans="1:35" s="6" customFormat="1" ht="26.1" customHeight="1" x14ac:dyDescent="0.25">
      <c r="A141" s="33"/>
      <c r="B141" s="34"/>
      <c r="C141" s="21"/>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row>
    <row r="142" spans="1:35" s="7" customFormat="1" ht="30" customHeight="1" x14ac:dyDescent="0.25">
      <c r="A142" s="33"/>
      <c r="B142" s="34"/>
      <c r="C142" s="21"/>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row>
    <row r="143" spans="1:35" s="7" customFormat="1" ht="30" customHeight="1" x14ac:dyDescent="0.25">
      <c r="A143" s="33"/>
      <c r="B143" s="34"/>
      <c r="C143" s="21"/>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row>
    <row r="144" spans="1:35" s="7" customFormat="1" ht="30" customHeight="1" x14ac:dyDescent="0.25">
      <c r="A144" s="33"/>
      <c r="B144" s="34"/>
      <c r="C144" s="21"/>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row>
    <row r="145" spans="1:28" s="7" customFormat="1" ht="30" customHeight="1" x14ac:dyDescent="0.25">
      <c r="A145" s="33"/>
      <c r="B145" s="34"/>
      <c r="C145" s="21"/>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row>
    <row r="146" spans="1:28" s="7" customFormat="1" ht="30" customHeight="1" x14ac:dyDescent="0.25">
      <c r="A146" s="33"/>
      <c r="B146" s="34"/>
      <c r="C146" s="21"/>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row>
    <row r="147" spans="1:28" s="7" customFormat="1" ht="30" customHeight="1" x14ac:dyDescent="0.25">
      <c r="A147" s="33"/>
      <c r="B147" s="34"/>
      <c r="C147" s="21"/>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row>
    <row r="148" spans="1:28" s="6" customFormat="1" ht="26.1" customHeight="1" x14ac:dyDescent="0.25">
      <c r="A148" s="33"/>
      <c r="B148" s="34"/>
      <c r="C148" s="21"/>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row>
    <row r="149" spans="1:28" s="6" customFormat="1" ht="26.1" customHeight="1" x14ac:dyDescent="0.25">
      <c r="A149" s="33"/>
      <c r="B149" s="34"/>
      <c r="C149" s="21"/>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row>
    <row r="150" spans="1:28" s="6" customFormat="1" ht="26.1" customHeight="1" x14ac:dyDescent="0.25">
      <c r="A150" s="33"/>
      <c r="B150" s="34"/>
      <c r="C150" s="21"/>
    </row>
    <row r="151" spans="1:28" s="6" customFormat="1" ht="44.25" customHeight="1" x14ac:dyDescent="0.25">
      <c r="A151" s="33"/>
      <c r="B151" s="34"/>
      <c r="C151" s="21"/>
    </row>
    <row r="152" spans="1:28" s="6" customFormat="1" ht="26.1" customHeight="1" x14ac:dyDescent="0.25">
      <c r="A152" s="33"/>
      <c r="B152" s="34"/>
      <c r="C152" s="21"/>
    </row>
    <row r="153" spans="1:28" s="6" customFormat="1" ht="26.1" customHeight="1" x14ac:dyDescent="0.25">
      <c r="A153" s="33"/>
      <c r="B153" s="34"/>
      <c r="C153" s="21"/>
    </row>
    <row r="154" spans="1:28" s="6" customFormat="1" ht="26.1" customHeight="1" x14ac:dyDescent="0.25">
      <c r="A154" s="33"/>
      <c r="B154" s="34"/>
      <c r="C154" s="21"/>
    </row>
    <row r="155" spans="1:28" s="6" customFormat="1" ht="26.1" customHeight="1" x14ac:dyDescent="0.25">
      <c r="A155" s="33"/>
      <c r="B155" s="34"/>
      <c r="C155" s="21"/>
    </row>
    <row r="156" spans="1:28" s="6" customFormat="1" ht="26.1" customHeight="1" x14ac:dyDescent="0.25">
      <c r="A156" s="33"/>
      <c r="B156" s="34"/>
      <c r="C156" s="21"/>
    </row>
    <row r="157" spans="1:28" s="6" customFormat="1" ht="26.1" customHeight="1" x14ac:dyDescent="0.25">
      <c r="A157" s="33"/>
      <c r="B157" s="34"/>
      <c r="C157" s="21"/>
    </row>
    <row r="158" spans="1:28" s="6" customFormat="1" ht="26.1" customHeight="1" x14ac:dyDescent="0.25">
      <c r="A158" s="33"/>
      <c r="B158" s="34"/>
      <c r="C158" s="21"/>
    </row>
    <row r="159" spans="1:28" s="5" customFormat="1" ht="26.1" customHeight="1" x14ac:dyDescent="0.25">
      <c r="A159" s="33"/>
      <c r="B159" s="34"/>
      <c r="C159" s="21"/>
    </row>
    <row r="160" spans="1:28" s="5" customFormat="1" ht="26.1" customHeight="1" x14ac:dyDescent="0.25">
      <c r="A160" s="33"/>
      <c r="B160" s="34"/>
      <c r="C160" s="21"/>
    </row>
    <row r="161" spans="1:3" s="5" customFormat="1" ht="26.1" customHeight="1" x14ac:dyDescent="0.25">
      <c r="A161" s="33"/>
      <c r="B161" s="34"/>
      <c r="C161" s="21"/>
    </row>
    <row r="162" spans="1:3" s="5" customFormat="1" ht="26.1" customHeight="1" x14ac:dyDescent="0.25">
      <c r="A162" s="33"/>
      <c r="B162" s="34"/>
      <c r="C162" s="21"/>
    </row>
    <row r="163" spans="1:3" s="5" customFormat="1" ht="26.1" customHeight="1" x14ac:dyDescent="0.25">
      <c r="A163" s="33"/>
      <c r="B163" s="34"/>
      <c r="C163" s="21"/>
    </row>
    <row r="164" spans="1:3" s="4" customFormat="1" ht="26.1" customHeight="1" x14ac:dyDescent="0.25">
      <c r="A164" s="33"/>
      <c r="B164" s="34"/>
      <c r="C164" s="21"/>
    </row>
    <row r="165" spans="1:3" s="5" customFormat="1" ht="45" customHeight="1" x14ac:dyDescent="0.25">
      <c r="A165" s="33"/>
      <c r="B165" s="34"/>
      <c r="C165" s="21"/>
    </row>
    <row r="166" spans="1:3" s="5" customFormat="1" ht="45" customHeight="1" x14ac:dyDescent="0.25">
      <c r="A166" s="33"/>
      <c r="B166" s="34"/>
      <c r="C166" s="21"/>
    </row>
    <row r="168" spans="1:3" s="4" customFormat="1" ht="50.25" customHeight="1" x14ac:dyDescent="0.25">
      <c r="A168" s="33"/>
      <c r="B168" s="34"/>
      <c r="C168" s="21"/>
    </row>
    <row r="169" spans="1:3" s="4" customFormat="1" ht="26.1" customHeight="1" x14ac:dyDescent="0.25">
      <c r="A169" s="33"/>
      <c r="B169" s="34"/>
      <c r="C169" s="21"/>
    </row>
    <row r="170" spans="1:3" s="4" customFormat="1" ht="26.1" customHeight="1" x14ac:dyDescent="0.25">
      <c r="A170" s="33"/>
      <c r="B170" s="34"/>
      <c r="C170" s="21"/>
    </row>
    <row r="171" spans="1:3" s="4" customFormat="1" ht="26.1" customHeight="1" x14ac:dyDescent="0.25">
      <c r="A171" s="33"/>
      <c r="B171" s="34"/>
      <c r="C171" s="21"/>
    </row>
    <row r="172" spans="1:3" s="4" customFormat="1" ht="26.1" customHeight="1" x14ac:dyDescent="0.25">
      <c r="A172" s="33"/>
      <c r="B172" s="34"/>
      <c r="C172" s="21"/>
    </row>
    <row r="173" spans="1:3" s="4" customFormat="1" ht="26.1" customHeight="1" x14ac:dyDescent="0.25">
      <c r="A173" s="33"/>
      <c r="B173" s="34"/>
      <c r="C173" s="21"/>
    </row>
    <row r="174" spans="1:3" s="4" customFormat="1" ht="26.1" customHeight="1" x14ac:dyDescent="0.25">
      <c r="A174" s="33"/>
      <c r="B174" s="34"/>
      <c r="C174" s="21"/>
    </row>
    <row r="175" spans="1:3" s="4" customFormat="1" ht="26.1" customHeight="1" x14ac:dyDescent="0.25">
      <c r="A175" s="33"/>
      <c r="B175" s="34"/>
      <c r="C175" s="21"/>
    </row>
    <row r="176" spans="1:3" s="4" customFormat="1" ht="26.1" customHeight="1" x14ac:dyDescent="0.25">
      <c r="A176" s="33"/>
      <c r="B176" s="34"/>
      <c r="C176" s="21"/>
    </row>
    <row r="177" spans="1:3" s="4" customFormat="1" ht="26.1" customHeight="1" x14ac:dyDescent="0.25">
      <c r="A177" s="33"/>
      <c r="B177" s="34"/>
      <c r="C177" s="21"/>
    </row>
    <row r="178" spans="1:3" s="4" customFormat="1" ht="26.1" customHeight="1" x14ac:dyDescent="0.25">
      <c r="A178" s="33"/>
      <c r="B178" s="34"/>
      <c r="C178" s="21"/>
    </row>
    <row r="179" spans="1:3" s="4" customFormat="1" ht="26.1" customHeight="1" x14ac:dyDescent="0.25">
      <c r="A179" s="33"/>
      <c r="B179" s="34"/>
      <c r="C179" s="21"/>
    </row>
    <row r="180" spans="1:3" s="4" customFormat="1" ht="26.1" customHeight="1" x14ac:dyDescent="0.25">
      <c r="A180" s="33"/>
      <c r="B180" s="34"/>
      <c r="C180" s="21"/>
    </row>
    <row r="181" spans="1:3" s="4" customFormat="1" ht="26.1" customHeight="1" x14ac:dyDescent="0.25">
      <c r="A181" s="33"/>
      <c r="B181" s="34"/>
      <c r="C181" s="21"/>
    </row>
    <row r="182" spans="1:3" s="4" customFormat="1" ht="26.1" customHeight="1" x14ac:dyDescent="0.25">
      <c r="A182" s="33"/>
      <c r="B182" s="34"/>
      <c r="C182" s="21"/>
    </row>
    <row r="183" spans="1:3" s="4" customFormat="1" ht="26.1" customHeight="1" x14ac:dyDescent="0.25">
      <c r="A183" s="33"/>
      <c r="B183" s="34"/>
      <c r="C183" s="21"/>
    </row>
    <row r="184" spans="1:3" s="4" customFormat="1" ht="26.1" customHeight="1" x14ac:dyDescent="0.25">
      <c r="A184" s="33"/>
      <c r="B184" s="34"/>
      <c r="C184" s="21"/>
    </row>
    <row r="185" spans="1:3" s="4" customFormat="1" ht="26.1" customHeight="1" x14ac:dyDescent="0.25">
      <c r="A185" s="33"/>
      <c r="B185" s="34"/>
      <c r="C185" s="21"/>
    </row>
    <row r="186" spans="1:3" s="4" customFormat="1" ht="26.1" customHeight="1" x14ac:dyDescent="0.25">
      <c r="A186" s="33"/>
      <c r="B186" s="34"/>
      <c r="C186" s="21"/>
    </row>
    <row r="187" spans="1:3" s="2" customFormat="1" ht="26.1" customHeight="1" x14ac:dyDescent="0.25">
      <c r="A187" s="33"/>
      <c r="B187" s="34"/>
      <c r="C187" s="21"/>
    </row>
    <row r="188" spans="1:3" ht="22.5" customHeight="1" x14ac:dyDescent="0.25"/>
    <row r="189" spans="1:3" ht="21.75" customHeight="1" x14ac:dyDescent="0.25"/>
  </sheetData>
  <sheetProtection selectLockedCells="1"/>
  <mergeCells count="1">
    <mergeCell ref="A12:B12"/>
  </mergeCells>
  <phoneticPr fontId="0" type="noConversion"/>
  <pageMargins left="0.70866141732283472" right="0.74803149606299213" top="0.86614173228346458" bottom="1.1023622047244095" header="0.31496062992125984" footer="0.27559055118110237"/>
  <pageSetup paperSize="256" scale="84" firstPageNumber="3" fitToHeight="0" orientation="portrait" useFirstPageNumber="1" horizontalDpi="300" verticalDpi="300" r:id="rId1"/>
  <headerFooter>
    <oddHeader>&amp;LŠt. projekta: 6986/2017                                                     
Oznaka mape: HI007--7G/M03
_________________________________________________________________________________________________&amp;C&amp;G&amp;R1/1</oddHeader>
    <oddFooter xml:space="preserve">&amp;L______________________________________________________________
Datoteka:  Rekapitulacija stroškov sanacije objekta.xlsx
Objekt: Nadvoz KR0060
&amp;R______________________________________________
id. oz. dok.:T.2.2 
</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70"/>
  <sheetViews>
    <sheetView topLeftCell="A32" zoomScale="81" zoomScaleNormal="81" workbookViewId="0">
      <selection activeCell="B38" sqref="B38"/>
    </sheetView>
  </sheetViews>
  <sheetFormatPr defaultRowHeight="13.2" x14ac:dyDescent="0.25"/>
  <cols>
    <col min="1" max="1" width="4.88671875" customWidth="1"/>
    <col min="2" max="2" width="43.44140625" customWidth="1"/>
    <col min="4" max="4" width="18.33203125" customWidth="1"/>
    <col min="5" max="5" width="12.33203125" customWidth="1"/>
    <col min="6" max="6" width="18" customWidth="1"/>
  </cols>
  <sheetData>
    <row r="1" spans="1:6" x14ac:dyDescent="0.25">
      <c r="B1" s="133" t="s">
        <v>793</v>
      </c>
    </row>
    <row r="2" spans="1:6" ht="13.8" thickBot="1" x14ac:dyDescent="0.3"/>
    <row r="3" spans="1:6" ht="26.4" x14ac:dyDescent="0.25">
      <c r="A3" s="151" t="s">
        <v>146</v>
      </c>
      <c r="B3" s="1003" t="s">
        <v>145</v>
      </c>
      <c r="C3" s="1003"/>
      <c r="D3" s="150" t="s">
        <v>147</v>
      </c>
    </row>
    <row r="4" spans="1:6" ht="15.75" customHeight="1" x14ac:dyDescent="0.25">
      <c r="A4" s="129" t="s">
        <v>7</v>
      </c>
      <c r="B4" s="1004" t="s">
        <v>12</v>
      </c>
      <c r="C4" s="1004"/>
      <c r="D4" s="162">
        <f>F45</f>
        <v>0</v>
      </c>
    </row>
    <row r="5" spans="1:6" ht="15.75" customHeight="1" x14ac:dyDescent="0.25">
      <c r="A5" s="129" t="s">
        <v>9</v>
      </c>
      <c r="B5" s="1004" t="s">
        <v>13</v>
      </c>
      <c r="C5" s="1004"/>
      <c r="D5" s="161">
        <f>F54</f>
        <v>0</v>
      </c>
    </row>
    <row r="6" spans="1:6" ht="15.75" customHeight="1" x14ac:dyDescent="0.25">
      <c r="A6" s="129" t="s">
        <v>11</v>
      </c>
      <c r="B6" s="1004" t="s">
        <v>14</v>
      </c>
      <c r="C6" s="1004"/>
      <c r="D6" s="161">
        <f>F72</f>
        <v>0</v>
      </c>
    </row>
    <row r="7" spans="1:6" ht="15.75" customHeight="1" x14ac:dyDescent="0.25">
      <c r="A7" s="129" t="s">
        <v>8</v>
      </c>
      <c r="B7" s="1005" t="s">
        <v>15</v>
      </c>
      <c r="C7" s="1005"/>
      <c r="D7" s="161">
        <f>F88</f>
        <v>0</v>
      </c>
    </row>
    <row r="8" spans="1:6" ht="15.75" customHeight="1" x14ac:dyDescent="0.25">
      <c r="A8" s="129" t="s">
        <v>10</v>
      </c>
      <c r="B8" s="1004" t="s">
        <v>16</v>
      </c>
      <c r="C8" s="1004"/>
      <c r="D8" s="161">
        <f>F153</f>
        <v>0</v>
      </c>
    </row>
    <row r="9" spans="1:6" ht="16.5" customHeight="1" x14ac:dyDescent="0.25">
      <c r="A9" s="129" t="s">
        <v>19</v>
      </c>
      <c r="B9" s="1004" t="s">
        <v>17</v>
      </c>
      <c r="C9" s="1004"/>
      <c r="D9" s="161">
        <f>F164</f>
        <v>0</v>
      </c>
    </row>
    <row r="10" spans="1:6" ht="15.6" x14ac:dyDescent="0.25">
      <c r="A10" s="131"/>
      <c r="B10" s="132"/>
      <c r="C10" s="128"/>
    </row>
    <row r="11" spans="1:6" ht="13.5" customHeight="1" thickBot="1" x14ac:dyDescent="0.3">
      <c r="A11" s="163"/>
      <c r="B11" s="1002" t="s">
        <v>144</v>
      </c>
      <c r="C11" s="1002"/>
      <c r="D11" s="164">
        <f>SUM(D4:D10)</f>
        <v>0</v>
      </c>
    </row>
    <row r="12" spans="1:6" ht="15.6" thickTop="1" x14ac:dyDescent="0.25">
      <c r="A12" s="149"/>
      <c r="B12" s="149"/>
      <c r="C12" s="149"/>
      <c r="D12" s="149"/>
    </row>
    <row r="13" spans="1:6" ht="15.6" thickBot="1" x14ac:dyDescent="0.3">
      <c r="A13" s="153"/>
      <c r="B13" s="165" t="s">
        <v>259</v>
      </c>
      <c r="C13" s="165"/>
      <c r="D13" s="164">
        <f>D11*0.22</f>
        <v>0</v>
      </c>
      <c r="F13" s="524"/>
    </row>
    <row r="14" spans="1:6" ht="15.6" thickTop="1" x14ac:dyDescent="0.25">
      <c r="A14" s="149"/>
      <c r="B14" s="166"/>
      <c r="C14" s="166"/>
      <c r="D14" s="167"/>
    </row>
    <row r="15" spans="1:6" ht="15.6" thickBot="1" x14ac:dyDescent="0.3">
      <c r="A15" s="153"/>
      <c r="B15" s="165" t="s">
        <v>260</v>
      </c>
      <c r="C15" s="165"/>
      <c r="D15" s="164">
        <f>D11*1.22</f>
        <v>0</v>
      </c>
    </row>
    <row r="16" spans="1:6" ht="13.8" thickTop="1" x14ac:dyDescent="0.25"/>
    <row r="17" spans="2:6" ht="13.8" thickBot="1" x14ac:dyDescent="0.3"/>
    <row r="18" spans="2:6" ht="24.6" thickBot="1" x14ac:dyDescent="0.3">
      <c r="B18" s="49" t="s">
        <v>20</v>
      </c>
      <c r="C18" s="50" t="s">
        <v>21</v>
      </c>
      <c r="D18" s="51" t="s">
        <v>22</v>
      </c>
      <c r="E18" s="50" t="s">
        <v>23</v>
      </c>
      <c r="F18" s="52" t="s">
        <v>24</v>
      </c>
    </row>
    <row r="19" spans="2:6" x14ac:dyDescent="0.25">
      <c r="B19" s="53" t="s">
        <v>25</v>
      </c>
      <c r="C19" s="54"/>
      <c r="D19" s="55"/>
      <c r="E19" s="56"/>
      <c r="F19" s="57">
        <f>ROUND(C19*E19,2)</f>
        <v>0</v>
      </c>
    </row>
    <row r="20" spans="2:6" ht="59.25" customHeight="1" thickBot="1" x14ac:dyDescent="0.3">
      <c r="B20" s="58" t="s">
        <v>26</v>
      </c>
      <c r="C20" s="59"/>
      <c r="D20" s="60"/>
      <c r="E20" s="61"/>
      <c r="F20" s="62">
        <f>ROUND(C20*E20,2)</f>
        <v>0</v>
      </c>
    </row>
    <row r="21" spans="2:6" ht="13.8" thickBot="1" x14ac:dyDescent="0.3">
      <c r="B21" s="63" t="s">
        <v>12</v>
      </c>
      <c r="C21" s="64"/>
      <c r="D21" s="65"/>
      <c r="E21" s="64"/>
      <c r="F21" s="66"/>
    </row>
    <row r="22" spans="2:6" x14ac:dyDescent="0.25">
      <c r="B22" s="67" t="s">
        <v>27</v>
      </c>
      <c r="C22" s="68"/>
      <c r="D22" s="69"/>
      <c r="E22" s="68"/>
      <c r="F22" s="70"/>
    </row>
    <row r="23" spans="2:6" ht="42.75" customHeight="1" x14ac:dyDescent="0.25">
      <c r="B23" s="71" t="s">
        <v>28</v>
      </c>
      <c r="C23" s="72">
        <v>1</v>
      </c>
      <c r="D23" s="73" t="s">
        <v>29</v>
      </c>
      <c r="E23" s="74"/>
      <c r="F23" s="868">
        <f>ROUND(C23*E23,2)</f>
        <v>0</v>
      </c>
    </row>
    <row r="24" spans="2:6" ht="57" customHeight="1" x14ac:dyDescent="0.25">
      <c r="B24" s="75" t="s">
        <v>30</v>
      </c>
      <c r="C24" s="76">
        <v>7</v>
      </c>
      <c r="D24" s="77" t="s">
        <v>29</v>
      </c>
      <c r="E24" s="78"/>
      <c r="F24" s="869">
        <f>ROUND(C24*E24,2)</f>
        <v>0</v>
      </c>
    </row>
    <row r="25" spans="2:6" ht="42.75" customHeight="1" thickBot="1" x14ac:dyDescent="0.3">
      <c r="B25" s="79" t="s">
        <v>31</v>
      </c>
      <c r="C25" s="80">
        <v>16</v>
      </c>
      <c r="D25" s="81" t="s">
        <v>29</v>
      </c>
      <c r="E25" s="82"/>
      <c r="F25" s="870">
        <f>ROUND(C25*E25,2)</f>
        <v>0</v>
      </c>
    </row>
    <row r="26" spans="2:6" ht="13.8" thickBot="1" x14ac:dyDescent="0.3">
      <c r="B26" s="83" t="s">
        <v>27</v>
      </c>
      <c r="C26" s="64"/>
      <c r="D26" s="65"/>
      <c r="E26" s="64"/>
      <c r="F26" s="871">
        <f>SUM(F23:F25)</f>
        <v>0</v>
      </c>
    </row>
    <row r="27" spans="2:6" x14ac:dyDescent="0.25">
      <c r="B27" s="84" t="s">
        <v>32</v>
      </c>
      <c r="C27" s="85"/>
      <c r="D27" s="86"/>
      <c r="E27" s="85"/>
      <c r="F27" s="872"/>
    </row>
    <row r="28" spans="2:6" ht="26.4" x14ac:dyDescent="0.25">
      <c r="B28" s="88" t="s">
        <v>33</v>
      </c>
      <c r="C28" s="76">
        <v>52</v>
      </c>
      <c r="D28" s="89" t="s">
        <v>34</v>
      </c>
      <c r="E28" s="78"/>
      <c r="F28" s="869">
        <f t="shared" ref="F28:F33" si="0">ROUND(C28*E28,2)</f>
        <v>0</v>
      </c>
    </row>
    <row r="29" spans="2:6" ht="48.75" customHeight="1" x14ac:dyDescent="0.25">
      <c r="B29" s="88" t="s">
        <v>35</v>
      </c>
      <c r="C29" s="76">
        <v>130</v>
      </c>
      <c r="D29" s="89" t="s">
        <v>36</v>
      </c>
      <c r="E29" s="78"/>
      <c r="F29" s="869">
        <f t="shared" si="0"/>
        <v>0</v>
      </c>
    </row>
    <row r="30" spans="2:6" ht="42" customHeight="1" x14ac:dyDescent="0.25">
      <c r="B30" s="88" t="s">
        <v>37</v>
      </c>
      <c r="C30" s="76">
        <v>52</v>
      </c>
      <c r="D30" s="90" t="s">
        <v>38</v>
      </c>
      <c r="E30" s="91"/>
      <c r="F30" s="869">
        <f t="shared" si="0"/>
        <v>0</v>
      </c>
    </row>
    <row r="31" spans="2:6" ht="26.4" x14ac:dyDescent="0.25">
      <c r="B31" s="92" t="s">
        <v>39</v>
      </c>
      <c r="C31" s="76">
        <v>52</v>
      </c>
      <c r="D31" s="89" t="s">
        <v>34</v>
      </c>
      <c r="E31" s="78"/>
      <c r="F31" s="869">
        <f t="shared" si="0"/>
        <v>0</v>
      </c>
    </row>
    <row r="32" spans="2:6" ht="125.25" customHeight="1" x14ac:dyDescent="0.25">
      <c r="B32" s="88" t="s">
        <v>40</v>
      </c>
      <c r="C32" s="76">
        <v>160</v>
      </c>
      <c r="D32" s="89" t="s">
        <v>36</v>
      </c>
      <c r="E32" s="91"/>
      <c r="F32" s="869">
        <f t="shared" si="0"/>
        <v>0</v>
      </c>
    </row>
    <row r="33" spans="2:6" ht="52.8" x14ac:dyDescent="0.25">
      <c r="B33" s="88" t="s">
        <v>41</v>
      </c>
      <c r="C33" s="76">
        <v>40</v>
      </c>
      <c r="D33" s="89" t="s">
        <v>42</v>
      </c>
      <c r="E33" s="91"/>
      <c r="F33" s="869">
        <f t="shared" si="0"/>
        <v>0</v>
      </c>
    </row>
    <row r="34" spans="2:6" ht="13.8" thickBot="1" x14ac:dyDescent="0.3">
      <c r="B34" s="93" t="s">
        <v>32</v>
      </c>
      <c r="C34" s="94"/>
      <c r="D34" s="95"/>
      <c r="E34" s="94"/>
      <c r="F34" s="873">
        <f>SUM(F28:F33)</f>
        <v>0</v>
      </c>
    </row>
    <row r="35" spans="2:6" x14ac:dyDescent="0.25">
      <c r="B35" s="84" t="s">
        <v>43</v>
      </c>
      <c r="C35" s="85"/>
      <c r="D35" s="86"/>
      <c r="E35" s="85"/>
      <c r="F35" s="872"/>
    </row>
    <row r="36" spans="2:6" ht="89.25" customHeight="1" x14ac:dyDescent="0.25">
      <c r="B36" s="79" t="s">
        <v>44</v>
      </c>
      <c r="C36" s="80">
        <v>100</v>
      </c>
      <c r="D36" s="89" t="s">
        <v>36</v>
      </c>
      <c r="E36" s="82"/>
      <c r="F36" s="870">
        <f>ROUND(C36*E36,2)</f>
        <v>0</v>
      </c>
    </row>
    <row r="37" spans="2:6" ht="101.25" customHeight="1" x14ac:dyDescent="0.25">
      <c r="B37" s="79" t="s">
        <v>45</v>
      </c>
      <c r="C37" s="80">
        <v>60</v>
      </c>
      <c r="D37" s="89" t="s">
        <v>36</v>
      </c>
      <c r="E37" s="82"/>
      <c r="F37" s="870">
        <f>ROUND(C37*E37,2)</f>
        <v>0</v>
      </c>
    </row>
    <row r="38" spans="2:6" ht="99" customHeight="1" x14ac:dyDescent="0.25">
      <c r="B38" s="79" t="s">
        <v>46</v>
      </c>
      <c r="C38" s="80">
        <v>100</v>
      </c>
      <c r="D38" s="89" t="s">
        <v>36</v>
      </c>
      <c r="E38" s="82"/>
      <c r="F38" s="870">
        <f>ROUND(C38*E38,2)</f>
        <v>0</v>
      </c>
    </row>
    <row r="39" spans="2:6" ht="53.4" thickBot="1" x14ac:dyDescent="0.3">
      <c r="B39" s="79" t="s">
        <v>47</v>
      </c>
      <c r="C39" s="80">
        <v>240</v>
      </c>
      <c r="D39" s="89" t="s">
        <v>36</v>
      </c>
      <c r="E39" s="82"/>
      <c r="F39" s="870">
        <f>ROUND(C39*E39,2)</f>
        <v>0</v>
      </c>
    </row>
    <row r="40" spans="2:6" ht="13.8" thickBot="1" x14ac:dyDescent="0.3">
      <c r="B40" s="83" t="s">
        <v>43</v>
      </c>
      <c r="C40" s="64"/>
      <c r="D40" s="65"/>
      <c r="E40" s="64"/>
      <c r="F40" s="871">
        <f>SUM(F36:F39)</f>
        <v>0</v>
      </c>
    </row>
    <row r="41" spans="2:6" x14ac:dyDescent="0.25">
      <c r="B41" s="84" t="s">
        <v>48</v>
      </c>
      <c r="C41" s="85"/>
      <c r="D41" s="86"/>
      <c r="E41" s="85"/>
      <c r="F41" s="872"/>
    </row>
    <row r="42" spans="2:6" ht="85.5" customHeight="1" x14ac:dyDescent="0.25">
      <c r="B42" s="75" t="s">
        <v>49</v>
      </c>
      <c r="C42" s="76">
        <v>1</v>
      </c>
      <c r="D42" s="77" t="s">
        <v>29</v>
      </c>
      <c r="E42" s="78"/>
      <c r="F42" s="869">
        <f>ROUND(C42*E42,2)</f>
        <v>0</v>
      </c>
    </row>
    <row r="43" spans="2:6" ht="73.5" customHeight="1" thickBot="1" x14ac:dyDescent="0.3">
      <c r="B43" s="79" t="s">
        <v>50</v>
      </c>
      <c r="C43" s="80">
        <v>1</v>
      </c>
      <c r="D43" s="81" t="s">
        <v>29</v>
      </c>
      <c r="E43" s="82"/>
      <c r="F43" s="870">
        <f>ROUND(C43*E43,2)</f>
        <v>0</v>
      </c>
    </row>
    <row r="44" spans="2:6" ht="13.8" thickBot="1" x14ac:dyDescent="0.3">
      <c r="B44" s="83" t="s">
        <v>48</v>
      </c>
      <c r="C44" s="64"/>
      <c r="D44" s="65"/>
      <c r="E44" s="64"/>
      <c r="F44" s="871">
        <f>SUM(F42:F43)</f>
        <v>0</v>
      </c>
    </row>
    <row r="45" spans="2:6" ht="16.2" thickBot="1" x14ac:dyDescent="0.3">
      <c r="B45" s="517" t="s">
        <v>12</v>
      </c>
      <c r="C45" s="518"/>
      <c r="D45" s="519"/>
      <c r="E45" s="518"/>
      <c r="F45" s="874">
        <f>SUM(F44+F34+F26+F40)</f>
        <v>0</v>
      </c>
    </row>
    <row r="46" spans="2:6" x14ac:dyDescent="0.25">
      <c r="B46" s="96" t="s">
        <v>13</v>
      </c>
      <c r="C46" s="85"/>
      <c r="D46" s="86"/>
      <c r="E46" s="85"/>
      <c r="F46" s="872"/>
    </row>
    <row r="47" spans="2:6" ht="26.4" x14ac:dyDescent="0.25">
      <c r="B47" s="75" t="s">
        <v>51</v>
      </c>
      <c r="C47" s="76">
        <v>95</v>
      </c>
      <c r="D47" s="89" t="s">
        <v>36</v>
      </c>
      <c r="E47" s="78"/>
      <c r="F47" s="869">
        <f t="shared" ref="F47:F52" si="1">ROUND(C47*E47,2)</f>
        <v>0</v>
      </c>
    </row>
    <row r="48" spans="2:6" ht="26.4" x14ac:dyDescent="0.25">
      <c r="B48" s="75" t="s">
        <v>52</v>
      </c>
      <c r="C48" s="76">
        <v>180</v>
      </c>
      <c r="D48" s="89" t="s">
        <v>36</v>
      </c>
      <c r="E48" s="78"/>
      <c r="F48" s="869">
        <f t="shared" si="1"/>
        <v>0</v>
      </c>
    </row>
    <row r="49" spans="2:6" ht="84.75" customHeight="1" x14ac:dyDescent="0.25">
      <c r="B49" s="75" t="s">
        <v>53</v>
      </c>
      <c r="C49" s="76">
        <v>1</v>
      </c>
      <c r="D49" s="77" t="s">
        <v>29</v>
      </c>
      <c r="E49" s="78"/>
      <c r="F49" s="869">
        <f t="shared" si="1"/>
        <v>0</v>
      </c>
    </row>
    <row r="50" spans="2:6" ht="101.25" customHeight="1" x14ac:dyDescent="0.25">
      <c r="B50" s="97" t="s">
        <v>54</v>
      </c>
      <c r="C50" s="76">
        <v>45</v>
      </c>
      <c r="D50" s="89" t="s">
        <v>36</v>
      </c>
      <c r="E50" s="98"/>
      <c r="F50" s="869">
        <f t="shared" si="1"/>
        <v>0</v>
      </c>
    </row>
    <row r="51" spans="2:6" ht="99" customHeight="1" x14ac:dyDescent="0.25">
      <c r="B51" s="97" t="s">
        <v>55</v>
      </c>
      <c r="C51" s="76">
        <v>16</v>
      </c>
      <c r="D51" s="89" t="s">
        <v>36</v>
      </c>
      <c r="E51" s="78"/>
      <c r="F51" s="869">
        <f t="shared" si="1"/>
        <v>0</v>
      </c>
    </row>
    <row r="52" spans="2:6" ht="111.75" customHeight="1" thickBot="1" x14ac:dyDescent="0.3">
      <c r="B52" s="97" t="s">
        <v>56</v>
      </c>
      <c r="C52" s="76">
        <v>100</v>
      </c>
      <c r="D52" s="89" t="s">
        <v>36</v>
      </c>
      <c r="E52" s="78"/>
      <c r="F52" s="869">
        <f t="shared" si="1"/>
        <v>0</v>
      </c>
    </row>
    <row r="53" spans="2:6" ht="13.8" thickBot="1" x14ac:dyDescent="0.3">
      <c r="B53" s="83" t="s">
        <v>13</v>
      </c>
      <c r="C53" s="64"/>
      <c r="D53" s="65"/>
      <c r="E53" s="64"/>
      <c r="F53" s="871">
        <f>SUM(F47:F52)</f>
        <v>0</v>
      </c>
    </row>
    <row r="54" spans="2:6" ht="31.8" thickBot="1" x14ac:dyDescent="0.3">
      <c r="B54" s="517" t="s">
        <v>13</v>
      </c>
      <c r="C54" s="520"/>
      <c r="D54" s="521"/>
      <c r="E54" s="520"/>
      <c r="F54" s="875">
        <f>SUM(F53)</f>
        <v>0</v>
      </c>
    </row>
    <row r="55" spans="2:6" x14ac:dyDescent="0.25">
      <c r="B55" s="99" t="s">
        <v>14</v>
      </c>
      <c r="C55" s="68"/>
      <c r="D55" s="69"/>
      <c r="E55" s="68"/>
      <c r="F55" s="876"/>
    </row>
    <row r="56" spans="2:6" x14ac:dyDescent="0.25">
      <c r="B56" s="100" t="s">
        <v>25</v>
      </c>
      <c r="C56" s="101"/>
      <c r="D56" s="102"/>
      <c r="E56" s="103"/>
      <c r="F56" s="877">
        <f>ROUND(C56*E56,2)</f>
        <v>0</v>
      </c>
    </row>
    <row r="57" spans="2:6" ht="70.5" customHeight="1" x14ac:dyDescent="0.25">
      <c r="B57" s="104" t="s">
        <v>57</v>
      </c>
      <c r="C57" s="105"/>
      <c r="D57" s="55"/>
      <c r="E57" s="106"/>
      <c r="F57" s="878">
        <f>ROUND(C57*E57,2)</f>
        <v>0</v>
      </c>
    </row>
    <row r="58" spans="2:6" x14ac:dyDescent="0.25">
      <c r="B58" s="107" t="s">
        <v>58</v>
      </c>
      <c r="C58" s="108"/>
      <c r="D58" s="109"/>
      <c r="E58" s="108"/>
      <c r="F58" s="879"/>
    </row>
    <row r="59" spans="2:6" ht="54" customHeight="1" x14ac:dyDescent="0.25">
      <c r="B59" s="110" t="s">
        <v>59</v>
      </c>
      <c r="C59" s="76">
        <v>20</v>
      </c>
      <c r="D59" s="89" t="s">
        <v>42</v>
      </c>
      <c r="E59" s="98"/>
      <c r="F59" s="880">
        <f t="shared" ref="F59:F62" si="2">ROUND(C59*E59,2)</f>
        <v>0</v>
      </c>
    </row>
    <row r="60" spans="2:6" ht="30.75" customHeight="1" x14ac:dyDescent="0.25">
      <c r="B60" s="110" t="s">
        <v>60</v>
      </c>
      <c r="C60" s="76">
        <v>10</v>
      </c>
      <c r="D60" s="89" t="s">
        <v>42</v>
      </c>
      <c r="E60" s="98"/>
      <c r="F60" s="880">
        <f t="shared" si="2"/>
        <v>0</v>
      </c>
    </row>
    <row r="61" spans="2:6" ht="42" customHeight="1" x14ac:dyDescent="0.25">
      <c r="B61" s="110" t="s">
        <v>61</v>
      </c>
      <c r="C61" s="76">
        <v>5</v>
      </c>
      <c r="D61" s="89" t="s">
        <v>42</v>
      </c>
      <c r="E61" s="98"/>
      <c r="F61" s="880">
        <f t="shared" si="2"/>
        <v>0</v>
      </c>
    </row>
    <row r="62" spans="2:6" ht="45" customHeight="1" thickBot="1" x14ac:dyDescent="0.3">
      <c r="B62" s="110" t="s">
        <v>62</v>
      </c>
      <c r="C62" s="76">
        <v>5</v>
      </c>
      <c r="D62" s="89" t="s">
        <v>42</v>
      </c>
      <c r="E62" s="98"/>
      <c r="F62" s="880">
        <f t="shared" si="2"/>
        <v>0</v>
      </c>
    </row>
    <row r="63" spans="2:6" ht="13.8" thickBot="1" x14ac:dyDescent="0.3">
      <c r="B63" s="83" t="s">
        <v>58</v>
      </c>
      <c r="C63" s="64"/>
      <c r="D63" s="65"/>
      <c r="E63" s="64"/>
      <c r="F63" s="881">
        <f>SUM(F59:F62)</f>
        <v>0</v>
      </c>
    </row>
    <row r="64" spans="2:6" x14ac:dyDescent="0.25">
      <c r="B64" s="107" t="s">
        <v>63</v>
      </c>
      <c r="C64" s="108"/>
      <c r="D64" s="109"/>
      <c r="E64" s="108"/>
      <c r="F64" s="879"/>
    </row>
    <row r="65" spans="2:6" ht="32.25" customHeight="1" thickBot="1" x14ac:dyDescent="0.3">
      <c r="B65" s="110" t="s">
        <v>64</v>
      </c>
      <c r="C65" s="76">
        <v>20</v>
      </c>
      <c r="D65" s="89" t="s">
        <v>42</v>
      </c>
      <c r="E65" s="98"/>
      <c r="F65" s="880">
        <f t="shared" ref="F65" si="3">ROUND(C65*E65,2)</f>
        <v>0</v>
      </c>
    </row>
    <row r="66" spans="2:6" ht="13.8" thickBot="1" x14ac:dyDescent="0.3">
      <c r="B66" s="83" t="s">
        <v>63</v>
      </c>
      <c r="C66" s="64"/>
      <c r="D66" s="65"/>
      <c r="E66" s="64"/>
      <c r="F66" s="881">
        <f>SUM(F65)</f>
        <v>0</v>
      </c>
    </row>
    <row r="67" spans="2:6" x14ac:dyDescent="0.25">
      <c r="B67" s="84" t="s">
        <v>65</v>
      </c>
      <c r="C67" s="85"/>
      <c r="D67" s="86"/>
      <c r="E67" s="85"/>
      <c r="F67" s="882"/>
    </row>
    <row r="68" spans="2:6" ht="45" customHeight="1" x14ac:dyDescent="0.25">
      <c r="B68" s="79" t="s">
        <v>66</v>
      </c>
      <c r="C68" s="80">
        <v>80</v>
      </c>
      <c r="D68" s="111" t="s">
        <v>36</v>
      </c>
      <c r="E68" s="112"/>
      <c r="F68" s="883">
        <f>ROUND(C68*E68,2)</f>
        <v>0</v>
      </c>
    </row>
    <row r="69" spans="2:6" ht="62.25" customHeight="1" x14ac:dyDescent="0.25">
      <c r="B69" s="79" t="s">
        <v>67</v>
      </c>
      <c r="C69" s="80">
        <v>15</v>
      </c>
      <c r="D69" s="89" t="s">
        <v>34</v>
      </c>
      <c r="E69" s="112"/>
      <c r="F69" s="883">
        <f>ROUND(C69*E69,2)</f>
        <v>0</v>
      </c>
    </row>
    <row r="70" spans="2:6" ht="37.5" customHeight="1" thickBot="1" x14ac:dyDescent="0.3">
      <c r="B70" s="79" t="s">
        <v>68</v>
      </c>
      <c r="C70" s="80">
        <v>30</v>
      </c>
      <c r="D70" s="111" t="s">
        <v>36</v>
      </c>
      <c r="E70" s="112"/>
      <c r="F70" s="883">
        <f>ROUND(C70*E70,2)</f>
        <v>0</v>
      </c>
    </row>
    <row r="71" spans="2:6" ht="13.8" thickBot="1" x14ac:dyDescent="0.3">
      <c r="B71" s="83" t="s">
        <v>65</v>
      </c>
      <c r="C71" s="64"/>
      <c r="D71" s="65"/>
      <c r="E71" s="64"/>
      <c r="F71" s="881">
        <f>SUM(F68:F70)</f>
        <v>0</v>
      </c>
    </row>
    <row r="72" spans="2:6" ht="16.2" thickBot="1" x14ac:dyDescent="0.3">
      <c r="B72" s="517" t="s">
        <v>14</v>
      </c>
      <c r="C72" s="520"/>
      <c r="D72" s="521"/>
      <c r="E72" s="520"/>
      <c r="F72" s="884">
        <f>F71+F63+F66</f>
        <v>0</v>
      </c>
    </row>
    <row r="73" spans="2:6" x14ac:dyDescent="0.25">
      <c r="B73" s="96" t="s">
        <v>15</v>
      </c>
      <c r="C73" s="85"/>
      <c r="D73" s="86"/>
      <c r="E73" s="85"/>
      <c r="F73" s="87"/>
    </row>
    <row r="74" spans="2:6" x14ac:dyDescent="0.25">
      <c r="B74" s="107" t="s">
        <v>69</v>
      </c>
      <c r="C74" s="108"/>
      <c r="D74" s="109"/>
      <c r="E74" s="108"/>
      <c r="F74" s="879"/>
    </row>
    <row r="75" spans="2:6" ht="78" customHeight="1" x14ac:dyDescent="0.25">
      <c r="B75" s="75" t="s">
        <v>70</v>
      </c>
      <c r="C75" s="76">
        <v>52</v>
      </c>
      <c r="D75" s="89" t="s">
        <v>34</v>
      </c>
      <c r="E75" s="78"/>
      <c r="F75" s="880">
        <f>ROUND(C75*E75,2)</f>
        <v>0</v>
      </c>
    </row>
    <row r="76" spans="2:6" ht="26.4" x14ac:dyDescent="0.25">
      <c r="B76" s="75" t="s">
        <v>71</v>
      </c>
      <c r="C76" s="76">
        <v>133</v>
      </c>
      <c r="D76" s="89" t="s">
        <v>36</v>
      </c>
      <c r="E76" s="78"/>
      <c r="F76" s="880">
        <f>ROUND(C76*E76,2)</f>
        <v>0</v>
      </c>
    </row>
    <row r="77" spans="2:6" ht="26.4" x14ac:dyDescent="0.25">
      <c r="B77" s="75" t="s">
        <v>72</v>
      </c>
      <c r="C77" s="76">
        <v>133</v>
      </c>
      <c r="D77" s="89" t="s">
        <v>36</v>
      </c>
      <c r="E77" s="78"/>
      <c r="F77" s="880">
        <f>ROUND(C77*E77,2)</f>
        <v>0</v>
      </c>
    </row>
    <row r="78" spans="2:6" ht="13.8" thickBot="1" x14ac:dyDescent="0.3">
      <c r="B78" s="93" t="s">
        <v>69</v>
      </c>
      <c r="C78" s="94"/>
      <c r="D78" s="95"/>
      <c r="E78" s="94"/>
      <c r="F78" s="885">
        <f>SUM(F75:F77)</f>
        <v>0</v>
      </c>
    </row>
    <row r="79" spans="2:6" x14ac:dyDescent="0.25">
      <c r="B79" s="84" t="s">
        <v>73</v>
      </c>
      <c r="C79" s="85"/>
      <c r="D79" s="86"/>
      <c r="E79" s="85"/>
      <c r="F79" s="87"/>
    </row>
    <row r="80" spans="2:6" ht="26.4" x14ac:dyDescent="0.25">
      <c r="B80" s="75" t="s">
        <v>74</v>
      </c>
      <c r="C80" s="76">
        <v>52</v>
      </c>
      <c r="D80" s="89" t="s">
        <v>34</v>
      </c>
      <c r="E80" s="78"/>
      <c r="F80" s="880">
        <f>ROUND(C80*E80,2)</f>
        <v>0</v>
      </c>
    </row>
    <row r="81" spans="2:6" ht="43.5" customHeight="1" thickBot="1" x14ac:dyDescent="0.3">
      <c r="B81" s="75" t="s">
        <v>75</v>
      </c>
      <c r="C81" s="76">
        <v>20</v>
      </c>
      <c r="D81" s="89" t="s">
        <v>34</v>
      </c>
      <c r="E81" s="78"/>
      <c r="F81" s="880">
        <f>ROUND(C81*E81,2)</f>
        <v>0</v>
      </c>
    </row>
    <row r="82" spans="2:6" ht="13.8" thickBot="1" x14ac:dyDescent="0.3">
      <c r="B82" s="83" t="s">
        <v>73</v>
      </c>
      <c r="C82" s="64"/>
      <c r="D82" s="65"/>
      <c r="E82" s="64"/>
      <c r="F82" s="881">
        <f>SUM(F80:F81)</f>
        <v>0</v>
      </c>
    </row>
    <row r="83" spans="2:6" x14ac:dyDescent="0.25">
      <c r="B83" s="84" t="s">
        <v>76</v>
      </c>
      <c r="C83" s="85"/>
      <c r="D83" s="86"/>
      <c r="E83" s="85"/>
      <c r="F83" s="87"/>
    </row>
    <row r="84" spans="2:6" ht="85.5" customHeight="1" x14ac:dyDescent="0.25">
      <c r="B84" s="113" t="s">
        <v>77</v>
      </c>
      <c r="C84" s="80">
        <v>8</v>
      </c>
      <c r="D84" s="81" t="s">
        <v>29</v>
      </c>
      <c r="E84" s="82"/>
      <c r="F84" s="883">
        <f>ROUND(C84*E84,2)</f>
        <v>0</v>
      </c>
    </row>
    <row r="85" spans="2:6" ht="73.5" customHeight="1" x14ac:dyDescent="0.25">
      <c r="B85" s="113" t="s">
        <v>78</v>
      </c>
      <c r="C85" s="76">
        <v>25</v>
      </c>
      <c r="D85" s="89" t="s">
        <v>34</v>
      </c>
      <c r="E85" s="82"/>
      <c r="F85" s="883">
        <f>ROUND(C85*E85,2)</f>
        <v>0</v>
      </c>
    </row>
    <row r="86" spans="2:6" ht="60.75" customHeight="1" thickBot="1" x14ac:dyDescent="0.3">
      <c r="B86" s="113" t="s">
        <v>79</v>
      </c>
      <c r="C86" s="76">
        <v>5</v>
      </c>
      <c r="D86" s="89" t="s">
        <v>36</v>
      </c>
      <c r="E86" s="82"/>
      <c r="F86" s="883">
        <f>ROUND(C86*E86,2)</f>
        <v>0</v>
      </c>
    </row>
    <row r="87" spans="2:6" ht="13.8" thickBot="1" x14ac:dyDescent="0.3">
      <c r="B87" s="83" t="s">
        <v>76</v>
      </c>
      <c r="C87" s="64"/>
      <c r="D87" s="65"/>
      <c r="E87" s="64"/>
      <c r="F87" s="881">
        <f>SUM(F84:F86)</f>
        <v>0</v>
      </c>
    </row>
    <row r="88" spans="2:6" ht="18" thickBot="1" x14ac:dyDescent="0.3">
      <c r="B88" s="517" t="s">
        <v>15</v>
      </c>
      <c r="C88" s="522"/>
      <c r="D88" s="523"/>
      <c r="E88" s="522"/>
      <c r="F88" s="886">
        <f>F87+F82+F78</f>
        <v>0</v>
      </c>
    </row>
    <row r="89" spans="2:6" x14ac:dyDescent="0.25">
      <c r="B89" s="96" t="s">
        <v>16</v>
      </c>
      <c r="C89" s="85"/>
      <c r="D89" s="86"/>
      <c r="E89" s="85"/>
      <c r="F89" s="882"/>
    </row>
    <row r="90" spans="2:6" x14ac:dyDescent="0.25">
      <c r="B90" s="107" t="s">
        <v>80</v>
      </c>
      <c r="C90" s="108"/>
      <c r="D90" s="109"/>
      <c r="E90" s="108"/>
      <c r="F90" s="879"/>
    </row>
    <row r="91" spans="2:6" ht="48" customHeight="1" x14ac:dyDescent="0.25">
      <c r="B91" s="75" t="s">
        <v>81</v>
      </c>
      <c r="C91" s="76">
        <v>40</v>
      </c>
      <c r="D91" s="89" t="s">
        <v>36</v>
      </c>
      <c r="E91" s="78"/>
      <c r="F91" s="880">
        <f>ROUND(C91*E91,2)</f>
        <v>0</v>
      </c>
    </row>
    <row r="92" spans="2:6" ht="48.75" customHeight="1" x14ac:dyDescent="0.25">
      <c r="B92" s="75" t="s">
        <v>82</v>
      </c>
      <c r="C92" s="76">
        <v>52</v>
      </c>
      <c r="D92" s="89" t="s">
        <v>36</v>
      </c>
      <c r="E92" s="78"/>
      <c r="F92" s="880">
        <f>ROUND(C92*E92,2)</f>
        <v>0</v>
      </c>
    </row>
    <row r="93" spans="2:6" ht="41.25" customHeight="1" thickBot="1" x14ac:dyDescent="0.3">
      <c r="B93" s="75" t="s">
        <v>83</v>
      </c>
      <c r="C93" s="76">
        <v>100</v>
      </c>
      <c r="D93" s="89" t="s">
        <v>36</v>
      </c>
      <c r="E93" s="78"/>
      <c r="F93" s="880">
        <f>ROUND(C93*E93,2)</f>
        <v>0</v>
      </c>
    </row>
    <row r="94" spans="2:6" ht="13.8" thickBot="1" x14ac:dyDescent="0.3">
      <c r="B94" s="83" t="s">
        <v>80</v>
      </c>
      <c r="C94" s="64"/>
      <c r="D94" s="65"/>
      <c r="E94" s="64"/>
      <c r="F94" s="881">
        <f>SUM(F91:F93)</f>
        <v>0</v>
      </c>
    </row>
    <row r="95" spans="2:6" x14ac:dyDescent="0.25">
      <c r="B95" s="84" t="s">
        <v>84</v>
      </c>
      <c r="C95" s="85"/>
      <c r="D95" s="86"/>
      <c r="E95" s="85"/>
      <c r="F95" s="87"/>
    </row>
    <row r="96" spans="2:6" ht="69" customHeight="1" x14ac:dyDescent="0.25">
      <c r="B96" s="97" t="s">
        <v>85</v>
      </c>
      <c r="C96" s="76">
        <v>650</v>
      </c>
      <c r="D96" s="89" t="s">
        <v>86</v>
      </c>
      <c r="E96" s="98"/>
      <c r="F96" s="880">
        <f t="shared" ref="F96:F103" si="4">ROUND(C96*E96,2)</f>
        <v>0</v>
      </c>
    </row>
    <row r="97" spans="2:6" ht="63" customHeight="1" x14ac:dyDescent="0.25">
      <c r="B97" s="97" t="s">
        <v>87</v>
      </c>
      <c r="C97" s="76">
        <v>3400</v>
      </c>
      <c r="D97" s="89" t="s">
        <v>86</v>
      </c>
      <c r="E97" s="98"/>
      <c r="F97" s="880">
        <f t="shared" si="4"/>
        <v>0</v>
      </c>
    </row>
    <row r="98" spans="2:6" ht="52.5" customHeight="1" x14ac:dyDescent="0.25">
      <c r="B98" s="97" t="s">
        <v>88</v>
      </c>
      <c r="C98" s="76">
        <v>725</v>
      </c>
      <c r="D98" s="89" t="s">
        <v>86</v>
      </c>
      <c r="E98" s="98"/>
      <c r="F98" s="880">
        <f t="shared" si="4"/>
        <v>0</v>
      </c>
    </row>
    <row r="99" spans="2:6" ht="69" customHeight="1" x14ac:dyDescent="0.25">
      <c r="B99" s="97" t="s">
        <v>89</v>
      </c>
      <c r="C99" s="76">
        <v>11760</v>
      </c>
      <c r="D99" s="89" t="s">
        <v>86</v>
      </c>
      <c r="E99" s="98"/>
      <c r="F99" s="880">
        <f t="shared" si="4"/>
        <v>0</v>
      </c>
    </row>
    <row r="100" spans="2:6" ht="59.25" customHeight="1" x14ac:dyDescent="0.25">
      <c r="B100" s="97" t="s">
        <v>90</v>
      </c>
      <c r="C100" s="76">
        <v>2000</v>
      </c>
      <c r="D100" s="89" t="s">
        <v>86</v>
      </c>
      <c r="E100" s="98"/>
      <c r="F100" s="880">
        <f t="shared" si="4"/>
        <v>0</v>
      </c>
    </row>
    <row r="101" spans="2:6" ht="64.5" customHeight="1" x14ac:dyDescent="0.25">
      <c r="B101" s="97" t="s">
        <v>91</v>
      </c>
      <c r="C101" s="76">
        <v>70</v>
      </c>
      <c r="D101" s="89" t="s">
        <v>86</v>
      </c>
      <c r="E101" s="98"/>
      <c r="F101" s="880">
        <f t="shared" si="4"/>
        <v>0</v>
      </c>
    </row>
    <row r="102" spans="2:6" ht="39.75" customHeight="1" x14ac:dyDescent="0.25">
      <c r="B102" s="75" t="s">
        <v>92</v>
      </c>
      <c r="C102" s="76">
        <v>1</v>
      </c>
      <c r="D102" s="89" t="s">
        <v>29</v>
      </c>
      <c r="E102" s="78"/>
      <c r="F102" s="880">
        <f t="shared" si="4"/>
        <v>0</v>
      </c>
    </row>
    <row r="103" spans="2:6" ht="98.25" customHeight="1" thickBot="1" x14ac:dyDescent="0.3">
      <c r="B103" s="114" t="s">
        <v>93</v>
      </c>
      <c r="C103" s="115">
        <v>96.2</v>
      </c>
      <c r="D103" s="116" t="s">
        <v>34</v>
      </c>
      <c r="E103" s="117"/>
      <c r="F103" s="887">
        <f t="shared" si="4"/>
        <v>0</v>
      </c>
    </row>
    <row r="104" spans="2:6" ht="13.8" thickBot="1" x14ac:dyDescent="0.3">
      <c r="B104" s="83" t="s">
        <v>84</v>
      </c>
      <c r="C104" s="64"/>
      <c r="D104" s="65"/>
      <c r="E104" s="64"/>
      <c r="F104" s="881">
        <f>SUM(F96:F103)</f>
        <v>0</v>
      </c>
    </row>
    <row r="105" spans="2:6" x14ac:dyDescent="0.25">
      <c r="B105" s="84" t="s">
        <v>94</v>
      </c>
      <c r="C105" s="85"/>
      <c r="D105" s="86"/>
      <c r="E105" s="85"/>
      <c r="F105" s="87"/>
    </row>
    <row r="106" spans="2:6" ht="122.25" customHeight="1" x14ac:dyDescent="0.25">
      <c r="B106" s="118" t="s">
        <v>95</v>
      </c>
      <c r="C106" s="76">
        <v>40</v>
      </c>
      <c r="D106" s="89" t="s">
        <v>42</v>
      </c>
      <c r="E106" s="78"/>
      <c r="F106" s="880">
        <f>ROUND(C106*E106,2)</f>
        <v>0</v>
      </c>
    </row>
    <row r="107" spans="2:6" ht="75.75" customHeight="1" x14ac:dyDescent="0.25">
      <c r="B107" s="118" t="s">
        <v>96</v>
      </c>
      <c r="C107" s="76">
        <v>14</v>
      </c>
      <c r="D107" s="89" t="s">
        <v>42</v>
      </c>
      <c r="E107" s="78"/>
      <c r="F107" s="880">
        <f>ROUND(C107*E107,2)</f>
        <v>0</v>
      </c>
    </row>
    <row r="108" spans="2:6" ht="86.25" customHeight="1" thickBot="1" x14ac:dyDescent="0.3">
      <c r="B108" s="118" t="s">
        <v>97</v>
      </c>
      <c r="C108" s="76">
        <v>18</v>
      </c>
      <c r="D108" s="89" t="s">
        <v>42</v>
      </c>
      <c r="E108" s="78"/>
      <c r="F108" s="880">
        <f>ROUND(C108*E108,2)</f>
        <v>0</v>
      </c>
    </row>
    <row r="109" spans="2:6" ht="13.8" thickBot="1" x14ac:dyDescent="0.3">
      <c r="B109" s="83" t="s">
        <v>94</v>
      </c>
      <c r="C109" s="64"/>
      <c r="D109" s="65"/>
      <c r="E109" s="64"/>
      <c r="F109" s="881">
        <f>SUM(F106:F108)</f>
        <v>0</v>
      </c>
    </row>
    <row r="110" spans="2:6" x14ac:dyDescent="0.25">
      <c r="B110" s="84" t="s">
        <v>98</v>
      </c>
      <c r="C110" s="85"/>
      <c r="D110" s="86"/>
      <c r="E110" s="85"/>
      <c r="F110" s="878">
        <f t="shared" ref="F110:F125" si="5">ROUND(C110*E110,2)</f>
        <v>0</v>
      </c>
    </row>
    <row r="111" spans="2:6" ht="39.75" customHeight="1" x14ac:dyDescent="0.25">
      <c r="B111" s="118" t="s">
        <v>99</v>
      </c>
      <c r="C111" s="76">
        <v>420</v>
      </c>
      <c r="D111" s="89" t="s">
        <v>36</v>
      </c>
      <c r="E111" s="78"/>
      <c r="F111" s="880">
        <f t="shared" si="5"/>
        <v>0</v>
      </c>
    </row>
    <row r="112" spans="2:6" ht="107.25" customHeight="1" x14ac:dyDescent="0.25">
      <c r="B112" s="119" t="s">
        <v>100</v>
      </c>
      <c r="C112" s="76">
        <v>59</v>
      </c>
      <c r="D112" s="120" t="s">
        <v>34</v>
      </c>
      <c r="E112" s="121"/>
      <c r="F112" s="888">
        <f t="shared" si="5"/>
        <v>0</v>
      </c>
    </row>
    <row r="113" spans="2:6" ht="105.75" customHeight="1" x14ac:dyDescent="0.25">
      <c r="B113" s="118" t="s">
        <v>101</v>
      </c>
      <c r="C113" s="76">
        <v>75</v>
      </c>
      <c r="D113" s="89" t="s">
        <v>34</v>
      </c>
      <c r="E113" s="78"/>
      <c r="F113" s="880">
        <f t="shared" si="5"/>
        <v>0</v>
      </c>
    </row>
    <row r="114" spans="2:6" ht="132" x14ac:dyDescent="0.25">
      <c r="B114" s="113" t="s">
        <v>102</v>
      </c>
      <c r="C114" s="76">
        <v>15</v>
      </c>
      <c r="D114" s="89" t="s">
        <v>34</v>
      </c>
      <c r="E114" s="78"/>
      <c r="F114" s="880">
        <f t="shared" si="5"/>
        <v>0</v>
      </c>
    </row>
    <row r="115" spans="2:6" ht="73.5" customHeight="1" x14ac:dyDescent="0.25">
      <c r="B115" s="122" t="s">
        <v>103</v>
      </c>
      <c r="C115" s="76">
        <v>45</v>
      </c>
      <c r="D115" s="89" t="s">
        <v>36</v>
      </c>
      <c r="E115" s="98"/>
      <c r="F115" s="880">
        <f>ROUND(C115*E115,2)</f>
        <v>0</v>
      </c>
    </row>
    <row r="116" spans="2:6" ht="70.5" customHeight="1" x14ac:dyDescent="0.25">
      <c r="B116" s="122" t="s">
        <v>104</v>
      </c>
      <c r="C116" s="76">
        <v>16</v>
      </c>
      <c r="D116" s="89" t="s">
        <v>36</v>
      </c>
      <c r="E116" s="98"/>
      <c r="F116" s="880">
        <f t="shared" si="5"/>
        <v>0</v>
      </c>
    </row>
    <row r="117" spans="2:6" ht="79.5" customHeight="1" x14ac:dyDescent="0.25">
      <c r="B117" s="122" t="s">
        <v>105</v>
      </c>
      <c r="C117" s="76">
        <v>110</v>
      </c>
      <c r="D117" s="89" t="s">
        <v>36</v>
      </c>
      <c r="E117" s="98"/>
      <c r="F117" s="880">
        <f t="shared" si="5"/>
        <v>0</v>
      </c>
    </row>
    <row r="118" spans="2:6" ht="69" customHeight="1" x14ac:dyDescent="0.25">
      <c r="B118" s="122" t="s">
        <v>106</v>
      </c>
      <c r="C118" s="76">
        <v>45</v>
      </c>
      <c r="D118" s="89" t="s">
        <v>36</v>
      </c>
      <c r="E118" s="78"/>
      <c r="F118" s="880">
        <f>ROUND(C118*E118,2)</f>
        <v>0</v>
      </c>
    </row>
    <row r="119" spans="2:6" ht="69.75" customHeight="1" x14ac:dyDescent="0.25">
      <c r="B119" s="122" t="s">
        <v>107</v>
      </c>
      <c r="C119" s="76">
        <v>16</v>
      </c>
      <c r="D119" s="89" t="s">
        <v>36</v>
      </c>
      <c r="E119" s="78"/>
      <c r="F119" s="880">
        <f t="shared" si="5"/>
        <v>0</v>
      </c>
    </row>
    <row r="120" spans="2:6" ht="84" customHeight="1" x14ac:dyDescent="0.25">
      <c r="B120" s="97" t="s">
        <v>108</v>
      </c>
      <c r="C120" s="76">
        <v>110</v>
      </c>
      <c r="D120" s="89" t="s">
        <v>36</v>
      </c>
      <c r="E120" s="78"/>
      <c r="F120" s="880">
        <f t="shared" si="5"/>
        <v>0</v>
      </c>
    </row>
    <row r="121" spans="2:6" ht="85.5" customHeight="1" x14ac:dyDescent="0.25">
      <c r="B121" s="122" t="s">
        <v>109</v>
      </c>
      <c r="C121" s="76">
        <v>150</v>
      </c>
      <c r="D121" s="89" t="s">
        <v>36</v>
      </c>
      <c r="E121" s="98"/>
      <c r="F121" s="880">
        <f>ROUND(C121*E121,2)</f>
        <v>0</v>
      </c>
    </row>
    <row r="122" spans="2:6" ht="59.25" customHeight="1" x14ac:dyDescent="0.25">
      <c r="B122" s="75" t="s">
        <v>110</v>
      </c>
      <c r="C122" s="76">
        <v>16</v>
      </c>
      <c r="D122" s="89" t="s">
        <v>36</v>
      </c>
      <c r="E122" s="78"/>
      <c r="F122" s="880">
        <f t="shared" si="5"/>
        <v>0</v>
      </c>
    </row>
    <row r="123" spans="2:6" ht="71.25" customHeight="1" x14ac:dyDescent="0.25">
      <c r="B123" s="118" t="s">
        <v>111</v>
      </c>
      <c r="C123" s="76">
        <v>110</v>
      </c>
      <c r="D123" s="89" t="s">
        <v>36</v>
      </c>
      <c r="E123" s="78"/>
      <c r="F123" s="880">
        <f t="shared" si="5"/>
        <v>0</v>
      </c>
    </row>
    <row r="124" spans="2:6" ht="60.75" customHeight="1" x14ac:dyDescent="0.25">
      <c r="B124" s="122" t="s">
        <v>112</v>
      </c>
      <c r="C124" s="76">
        <v>260</v>
      </c>
      <c r="D124" s="89" t="s">
        <v>36</v>
      </c>
      <c r="E124" s="98"/>
      <c r="F124" s="880">
        <f t="shared" si="5"/>
        <v>0</v>
      </c>
    </row>
    <row r="125" spans="2:6" ht="65.25" customHeight="1" thickBot="1" x14ac:dyDescent="0.3">
      <c r="B125" s="123" t="s">
        <v>113</v>
      </c>
      <c r="C125" s="124">
        <v>400</v>
      </c>
      <c r="D125" s="125" t="s">
        <v>36</v>
      </c>
      <c r="E125" s="126"/>
      <c r="F125" s="887">
        <f t="shared" si="5"/>
        <v>0</v>
      </c>
    </row>
    <row r="126" spans="2:6" ht="13.8" thickBot="1" x14ac:dyDescent="0.3">
      <c r="B126" s="83" t="s">
        <v>98</v>
      </c>
      <c r="C126" s="64"/>
      <c r="D126" s="65"/>
      <c r="E126" s="64"/>
      <c r="F126" s="881">
        <f>SUM(F111:F125)</f>
        <v>0</v>
      </c>
    </row>
    <row r="127" spans="2:6" x14ac:dyDescent="0.25">
      <c r="B127" s="84" t="s">
        <v>114</v>
      </c>
      <c r="C127" s="85"/>
      <c r="D127" s="86"/>
      <c r="E127" s="85"/>
      <c r="F127" s="87"/>
    </row>
    <row r="128" spans="2:6" ht="112.5" customHeight="1" x14ac:dyDescent="0.25">
      <c r="B128" s="75" t="s">
        <v>115</v>
      </c>
      <c r="C128" s="76">
        <v>40</v>
      </c>
      <c r="D128" s="77" t="s">
        <v>29</v>
      </c>
      <c r="E128" s="78"/>
      <c r="F128" s="880">
        <f>ROUND(C128*E128,2)</f>
        <v>0</v>
      </c>
    </row>
    <row r="129" spans="2:6" ht="112.5" customHeight="1" x14ac:dyDescent="0.25">
      <c r="B129" s="75" t="s">
        <v>116</v>
      </c>
      <c r="C129" s="76">
        <v>92</v>
      </c>
      <c r="D129" s="77" t="s">
        <v>29</v>
      </c>
      <c r="E129" s="78"/>
      <c r="F129" s="880">
        <f>ROUND(C129*E129,2)</f>
        <v>0</v>
      </c>
    </row>
    <row r="130" spans="2:6" ht="115.5" customHeight="1" x14ac:dyDescent="0.25">
      <c r="B130" s="79" t="s">
        <v>117</v>
      </c>
      <c r="C130" s="80">
        <v>80</v>
      </c>
      <c r="D130" s="81" t="s">
        <v>29</v>
      </c>
      <c r="E130" s="82"/>
      <c r="F130" s="883">
        <f>ROUND(C130*E130,2)</f>
        <v>0</v>
      </c>
    </row>
    <row r="131" spans="2:6" ht="99" customHeight="1" x14ac:dyDescent="0.25">
      <c r="B131" s="79" t="s">
        <v>118</v>
      </c>
      <c r="C131" s="80">
        <v>150</v>
      </c>
      <c r="D131" s="81" t="s">
        <v>29</v>
      </c>
      <c r="E131" s="82"/>
      <c r="F131" s="883">
        <f>ROUND(C131*E131,2)</f>
        <v>0</v>
      </c>
    </row>
    <row r="132" spans="2:6" ht="55.5" customHeight="1" thickBot="1" x14ac:dyDescent="0.3">
      <c r="B132" s="79" t="s">
        <v>119</v>
      </c>
      <c r="C132" s="80">
        <v>12</v>
      </c>
      <c r="D132" s="81" t="s">
        <v>29</v>
      </c>
      <c r="E132" s="82"/>
      <c r="F132" s="883">
        <f>ROUND(C132*E132,2)</f>
        <v>0</v>
      </c>
    </row>
    <row r="133" spans="2:6" ht="13.8" thickBot="1" x14ac:dyDescent="0.3">
      <c r="B133" s="83" t="s">
        <v>114</v>
      </c>
      <c r="C133" s="64"/>
      <c r="D133" s="65"/>
      <c r="E133" s="64"/>
      <c r="F133" s="881">
        <f>SUM(F128:F132)</f>
        <v>0</v>
      </c>
    </row>
    <row r="134" spans="2:6" x14ac:dyDescent="0.25">
      <c r="B134" s="84" t="s">
        <v>120</v>
      </c>
      <c r="C134" s="85"/>
      <c r="D134" s="86"/>
      <c r="E134" s="85"/>
      <c r="F134" s="87"/>
    </row>
    <row r="135" spans="2:6" ht="94.5" customHeight="1" x14ac:dyDescent="0.25">
      <c r="B135" s="75" t="s">
        <v>121</v>
      </c>
      <c r="C135" s="76">
        <v>53</v>
      </c>
      <c r="D135" s="89" t="s">
        <v>34</v>
      </c>
      <c r="E135" s="78"/>
      <c r="F135" s="880">
        <f>ROUND(C135*E135,2)</f>
        <v>0</v>
      </c>
    </row>
    <row r="136" spans="2:6" ht="96.75" customHeight="1" x14ac:dyDescent="0.25">
      <c r="B136" s="75" t="s">
        <v>122</v>
      </c>
      <c r="C136" s="76">
        <v>20</v>
      </c>
      <c r="D136" s="89" t="s">
        <v>34</v>
      </c>
      <c r="E136" s="78"/>
      <c r="F136" s="880">
        <f>ROUND(C136*E136,2)</f>
        <v>0</v>
      </c>
    </row>
    <row r="137" spans="2:6" ht="89.25" customHeight="1" x14ac:dyDescent="0.25">
      <c r="B137" s="97" t="s">
        <v>123</v>
      </c>
      <c r="C137" s="76">
        <v>11.75</v>
      </c>
      <c r="D137" s="89" t="s">
        <v>34</v>
      </c>
      <c r="E137" s="78"/>
      <c r="F137" s="880">
        <f>ROUND(C137*E137,2)</f>
        <v>0</v>
      </c>
    </row>
    <row r="138" spans="2:6" ht="42" customHeight="1" x14ac:dyDescent="0.25">
      <c r="B138" s="71" t="s">
        <v>124</v>
      </c>
      <c r="C138" s="72">
        <v>14</v>
      </c>
      <c r="D138" s="73" t="s">
        <v>29</v>
      </c>
      <c r="E138" s="74"/>
      <c r="F138" s="868">
        <f>ROUND(C138*E138,2)</f>
        <v>0</v>
      </c>
    </row>
    <row r="139" spans="2:6" ht="48" customHeight="1" thickBot="1" x14ac:dyDescent="0.3">
      <c r="B139" s="79" t="s">
        <v>125</v>
      </c>
      <c r="C139" s="80">
        <v>1</v>
      </c>
      <c r="D139" s="81" t="s">
        <v>29</v>
      </c>
      <c r="E139" s="82"/>
      <c r="F139" s="883">
        <f>ROUND(C139*E139,2)</f>
        <v>0</v>
      </c>
    </row>
    <row r="140" spans="2:6" ht="13.8" thickBot="1" x14ac:dyDescent="0.3">
      <c r="B140" s="83" t="s">
        <v>120</v>
      </c>
      <c r="C140" s="64"/>
      <c r="D140" s="65"/>
      <c r="E140" s="64"/>
      <c r="F140" s="881">
        <f>SUM(F135:F139)</f>
        <v>0</v>
      </c>
    </row>
    <row r="141" spans="2:6" x14ac:dyDescent="0.25">
      <c r="B141" s="84" t="s">
        <v>126</v>
      </c>
      <c r="C141" s="85"/>
      <c r="D141" s="86"/>
      <c r="E141" s="85"/>
      <c r="F141" s="87"/>
    </row>
    <row r="142" spans="2:6" ht="26.4" x14ac:dyDescent="0.25">
      <c r="B142" s="75" t="s">
        <v>127</v>
      </c>
      <c r="C142" s="76">
        <v>185</v>
      </c>
      <c r="D142" s="89" t="s">
        <v>36</v>
      </c>
      <c r="E142" s="78"/>
      <c r="F142" s="880">
        <f t="shared" ref="F142:F151" si="6">ROUND(C142*E142,2)</f>
        <v>0</v>
      </c>
    </row>
    <row r="143" spans="2:6" ht="42" x14ac:dyDescent="0.25">
      <c r="B143" s="75" t="s">
        <v>128</v>
      </c>
      <c r="C143" s="76">
        <v>185</v>
      </c>
      <c r="D143" s="89" t="s">
        <v>36</v>
      </c>
      <c r="E143" s="78"/>
      <c r="F143" s="880">
        <f t="shared" si="6"/>
        <v>0</v>
      </c>
    </row>
    <row r="144" spans="2:6" ht="42" x14ac:dyDescent="0.25">
      <c r="B144" s="75" t="s">
        <v>129</v>
      </c>
      <c r="C144" s="76">
        <v>185</v>
      </c>
      <c r="D144" s="89" t="s">
        <v>36</v>
      </c>
      <c r="E144" s="78"/>
      <c r="F144" s="880">
        <f t="shared" si="6"/>
        <v>0</v>
      </c>
    </row>
    <row r="145" spans="2:6" ht="42" x14ac:dyDescent="0.25">
      <c r="B145" s="75" t="s">
        <v>130</v>
      </c>
      <c r="C145" s="76">
        <v>185</v>
      </c>
      <c r="D145" s="89" t="s">
        <v>36</v>
      </c>
      <c r="E145" s="78"/>
      <c r="F145" s="880">
        <f t="shared" si="6"/>
        <v>0</v>
      </c>
    </row>
    <row r="146" spans="2:6" ht="39.6" x14ac:dyDescent="0.25">
      <c r="B146" s="75" t="s">
        <v>131</v>
      </c>
      <c r="C146" s="76">
        <v>185</v>
      </c>
      <c r="D146" s="89" t="s">
        <v>36</v>
      </c>
      <c r="E146" s="78"/>
      <c r="F146" s="880">
        <f t="shared" si="6"/>
        <v>0</v>
      </c>
    </row>
    <row r="147" spans="2:6" ht="66" x14ac:dyDescent="0.25">
      <c r="B147" s="75" t="s">
        <v>132</v>
      </c>
      <c r="C147" s="76">
        <v>52</v>
      </c>
      <c r="D147" s="89" t="s">
        <v>34</v>
      </c>
      <c r="E147" s="78"/>
      <c r="F147" s="880">
        <f t="shared" si="6"/>
        <v>0</v>
      </c>
    </row>
    <row r="148" spans="2:6" ht="66" x14ac:dyDescent="0.25">
      <c r="B148" s="75" t="s">
        <v>133</v>
      </c>
      <c r="C148" s="76">
        <v>69</v>
      </c>
      <c r="D148" s="89" t="s">
        <v>34</v>
      </c>
      <c r="E148" s="78"/>
      <c r="F148" s="880">
        <f t="shared" si="6"/>
        <v>0</v>
      </c>
    </row>
    <row r="149" spans="2:6" ht="52.8" x14ac:dyDescent="0.25">
      <c r="B149" s="75" t="s">
        <v>134</v>
      </c>
      <c r="C149" s="76">
        <v>2.5</v>
      </c>
      <c r="D149" s="89" t="s">
        <v>34</v>
      </c>
      <c r="E149" s="78"/>
      <c r="F149" s="880">
        <f t="shared" si="6"/>
        <v>0</v>
      </c>
    </row>
    <row r="150" spans="2:6" ht="92.4" x14ac:dyDescent="0.25">
      <c r="B150" s="75" t="s">
        <v>135</v>
      </c>
      <c r="C150" s="76">
        <v>13</v>
      </c>
      <c r="D150" s="89" t="s">
        <v>34</v>
      </c>
      <c r="E150" s="78"/>
      <c r="F150" s="880">
        <f t="shared" si="6"/>
        <v>0</v>
      </c>
    </row>
    <row r="151" spans="2:6" ht="55.8" thickBot="1" x14ac:dyDescent="0.3">
      <c r="B151" s="75" t="s">
        <v>136</v>
      </c>
      <c r="C151" s="76">
        <v>30</v>
      </c>
      <c r="D151" s="89" t="s">
        <v>36</v>
      </c>
      <c r="E151" s="78"/>
      <c r="F151" s="880">
        <f t="shared" si="6"/>
        <v>0</v>
      </c>
    </row>
    <row r="152" spans="2:6" ht="13.8" thickBot="1" x14ac:dyDescent="0.3">
      <c r="B152" s="83" t="s">
        <v>126</v>
      </c>
      <c r="C152" s="64"/>
      <c r="D152" s="65"/>
      <c r="E152" s="64"/>
      <c r="F152" s="881">
        <f>SUM(F142:F151)</f>
        <v>0</v>
      </c>
    </row>
    <row r="153" spans="2:6" ht="16.2" thickBot="1" x14ac:dyDescent="0.3">
      <c r="B153" s="517" t="s">
        <v>16</v>
      </c>
      <c r="C153" s="518"/>
      <c r="D153" s="519"/>
      <c r="E153" s="518"/>
      <c r="F153" s="889">
        <f>F152+F140+F133+F126+F109+F104+F94</f>
        <v>0</v>
      </c>
    </row>
    <row r="154" spans="2:6" x14ac:dyDescent="0.25">
      <c r="B154" s="96" t="s">
        <v>17</v>
      </c>
      <c r="C154" s="85"/>
      <c r="D154" s="86"/>
      <c r="E154" s="85"/>
      <c r="F154" s="87"/>
    </row>
    <row r="155" spans="2:6" x14ac:dyDescent="0.25">
      <c r="B155" s="107" t="s">
        <v>137</v>
      </c>
      <c r="C155" s="108"/>
      <c r="D155" s="109"/>
      <c r="E155" s="108"/>
      <c r="F155" s="879"/>
    </row>
    <row r="156" spans="2:6" ht="45.75" customHeight="1" x14ac:dyDescent="0.25">
      <c r="B156" s="79" t="s">
        <v>138</v>
      </c>
      <c r="C156" s="80">
        <v>160</v>
      </c>
      <c r="D156" s="111" t="s">
        <v>34</v>
      </c>
      <c r="E156" s="82"/>
      <c r="F156" s="883">
        <f>ROUND(C156*E156,2)</f>
        <v>0</v>
      </c>
    </row>
    <row r="157" spans="2:6" ht="69.75" customHeight="1" thickBot="1" x14ac:dyDescent="0.3">
      <c r="B157" s="79" t="s">
        <v>139</v>
      </c>
      <c r="C157" s="80">
        <v>2</v>
      </c>
      <c r="D157" s="77" t="s">
        <v>29</v>
      </c>
      <c r="E157" s="82"/>
      <c r="F157" s="883">
        <f>ROUND(C157*E157,2)</f>
        <v>0</v>
      </c>
    </row>
    <row r="158" spans="2:6" ht="13.8" thickBot="1" x14ac:dyDescent="0.3">
      <c r="B158" s="83" t="s">
        <v>137</v>
      </c>
      <c r="C158" s="64"/>
      <c r="D158" s="65"/>
      <c r="E158" s="64"/>
      <c r="F158" s="881">
        <f>SUM(F156:F157)</f>
        <v>0</v>
      </c>
    </row>
    <row r="159" spans="2:6" x14ac:dyDescent="0.25">
      <c r="B159" s="798"/>
      <c r="C159" s="799"/>
      <c r="D159" s="800"/>
      <c r="E159" s="799"/>
      <c r="F159" s="890"/>
    </row>
    <row r="160" spans="2:6" x14ac:dyDescent="0.25">
      <c r="B160" s="797" t="s">
        <v>140</v>
      </c>
      <c r="C160" s="85"/>
      <c r="D160" s="86"/>
      <c r="E160" s="85"/>
      <c r="F160" s="87"/>
    </row>
    <row r="161" spans="1:8" ht="26.4" x14ac:dyDescent="0.25">
      <c r="B161" s="770" t="s">
        <v>141</v>
      </c>
      <c r="C161" s="771">
        <v>1</v>
      </c>
      <c r="D161" s="772" t="s">
        <v>29</v>
      </c>
      <c r="E161" s="771"/>
      <c r="F161" s="888">
        <f>ROUND(C161*E161,2)</f>
        <v>0</v>
      </c>
    </row>
    <row r="162" spans="1:8" ht="27" thickBot="1" x14ac:dyDescent="0.3">
      <c r="B162" s="770" t="s">
        <v>142</v>
      </c>
      <c r="C162" s="771">
        <v>1</v>
      </c>
      <c r="D162" s="772" t="s">
        <v>29</v>
      </c>
      <c r="E162" s="771"/>
      <c r="F162" s="888">
        <f>ROUND(C162*E162,2)</f>
        <v>0</v>
      </c>
    </row>
    <row r="163" spans="1:8" ht="13.8" thickBot="1" x14ac:dyDescent="0.3">
      <c r="B163" s="83" t="s">
        <v>140</v>
      </c>
      <c r="C163" s="64"/>
      <c r="D163" s="65"/>
      <c r="E163" s="64"/>
      <c r="F163" s="881">
        <f>SUM(F161:F162)</f>
        <v>0</v>
      </c>
    </row>
    <row r="164" spans="1:8" ht="16.2" thickBot="1" x14ac:dyDescent="0.3">
      <c r="B164" s="517" t="s">
        <v>17</v>
      </c>
      <c r="C164" s="518"/>
      <c r="D164" s="519"/>
      <c r="E164" s="518"/>
      <c r="F164" s="889">
        <f>SUM(F163+F158)</f>
        <v>0</v>
      </c>
    </row>
    <row r="165" spans="1:8" x14ac:dyDescent="0.25">
      <c r="B165" s="168"/>
      <c r="C165" s="169"/>
      <c r="D165" s="170"/>
      <c r="E165" s="169"/>
      <c r="F165" s="171"/>
    </row>
    <row r="166" spans="1:8" ht="15.6" x14ac:dyDescent="0.25">
      <c r="A166" s="152"/>
      <c r="B166" s="172"/>
      <c r="C166" s="173"/>
      <c r="D166" s="174"/>
      <c r="E166" s="173"/>
      <c r="F166" s="175"/>
      <c r="G166" s="159"/>
      <c r="H166" s="159"/>
    </row>
    <row r="167" spans="1:8" s="157" customFormat="1" ht="15.6" x14ac:dyDescent="0.25">
      <c r="B167" s="172"/>
      <c r="C167" s="173"/>
      <c r="D167" s="174"/>
      <c r="E167" s="173"/>
      <c r="F167" s="175"/>
      <c r="G167" s="159"/>
      <c r="H167" s="159"/>
    </row>
    <row r="168" spans="1:8" ht="15.6" x14ac:dyDescent="0.25">
      <c r="B168" s="172"/>
      <c r="C168" s="173"/>
      <c r="D168" s="174"/>
      <c r="E168" s="173"/>
      <c r="F168" s="175"/>
      <c r="G168" s="159"/>
      <c r="H168" s="159"/>
    </row>
    <row r="169" spans="1:8" s="157" customFormat="1" ht="15.6" x14ac:dyDescent="0.25">
      <c r="B169" s="172"/>
      <c r="C169" s="173"/>
      <c r="D169" s="174"/>
      <c r="E169" s="173"/>
      <c r="F169" s="175"/>
      <c r="G169" s="159"/>
      <c r="H169" s="159"/>
    </row>
    <row r="170" spans="1:8" ht="15.6" x14ac:dyDescent="0.25">
      <c r="B170" s="525"/>
      <c r="C170" s="526"/>
      <c r="D170" s="527"/>
      <c r="E170" s="526"/>
      <c r="F170" s="528"/>
      <c r="G170" s="159"/>
      <c r="H170" s="159"/>
    </row>
  </sheetData>
  <mergeCells count="8">
    <mergeCell ref="B11:C11"/>
    <mergeCell ref="B3:C3"/>
    <mergeCell ref="B4:C4"/>
    <mergeCell ref="B5:C5"/>
    <mergeCell ref="B6:C6"/>
    <mergeCell ref="B7:C7"/>
    <mergeCell ref="B8:C8"/>
    <mergeCell ref="B9:C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80"/>
  <sheetViews>
    <sheetView topLeftCell="A65" zoomScaleNormal="100" workbookViewId="0">
      <selection activeCell="G70" sqref="G70"/>
    </sheetView>
  </sheetViews>
  <sheetFormatPr defaultRowHeight="13.2" x14ac:dyDescent="0.25"/>
  <cols>
    <col min="3" max="3" width="35.6640625" customWidth="1"/>
    <col min="4" max="4" width="17.109375" customWidth="1"/>
    <col min="6" max="6" width="13.6640625" customWidth="1"/>
    <col min="7" max="7" width="16.44140625" customWidth="1"/>
  </cols>
  <sheetData>
    <row r="1" spans="1:7" ht="13.8" thickBot="1" x14ac:dyDescent="0.3"/>
    <row r="2" spans="1:7" x14ac:dyDescent="0.25">
      <c r="A2" s="151" t="s">
        <v>146</v>
      </c>
      <c r="B2" s="1003" t="s">
        <v>145</v>
      </c>
      <c r="C2" s="1003"/>
      <c r="D2" s="150" t="s">
        <v>147</v>
      </c>
      <c r="E2" s="154"/>
      <c r="F2" s="154"/>
      <c r="G2" s="155"/>
    </row>
    <row r="3" spans="1:7" ht="15.6" x14ac:dyDescent="0.25">
      <c r="A3" s="129" t="s">
        <v>7</v>
      </c>
      <c r="B3" s="1004" t="s">
        <v>12</v>
      </c>
      <c r="C3" s="1004"/>
      <c r="D3" s="162">
        <f>G19</f>
        <v>0</v>
      </c>
      <c r="E3" s="156"/>
      <c r="F3" s="156"/>
      <c r="G3" s="128"/>
    </row>
    <row r="4" spans="1:7" ht="15.6" x14ac:dyDescent="0.25">
      <c r="A4" s="129" t="s">
        <v>9</v>
      </c>
      <c r="B4" s="1004" t="s">
        <v>14</v>
      </c>
      <c r="C4" s="1004"/>
      <c r="D4" s="161">
        <f>G30</f>
        <v>0</v>
      </c>
      <c r="E4" s="156"/>
      <c r="F4" s="156"/>
      <c r="G4" s="128"/>
    </row>
    <row r="5" spans="1:7" ht="15.6" x14ac:dyDescent="0.25">
      <c r="A5" s="129" t="s">
        <v>11</v>
      </c>
      <c r="B5" s="1004" t="s">
        <v>15</v>
      </c>
      <c r="C5" s="1004"/>
      <c r="D5" s="161">
        <f>G46</f>
        <v>0</v>
      </c>
      <c r="E5" s="156"/>
      <c r="F5" s="156"/>
      <c r="G5" s="128"/>
    </row>
    <row r="6" spans="1:7" ht="15.6" x14ac:dyDescent="0.25">
      <c r="A6" s="129" t="s">
        <v>8</v>
      </c>
      <c r="B6" s="1005" t="s">
        <v>76</v>
      </c>
      <c r="C6" s="1005"/>
      <c r="D6" s="161">
        <f>G54</f>
        <v>0</v>
      </c>
      <c r="E6" s="156"/>
      <c r="F6" s="156"/>
      <c r="G6" s="128"/>
    </row>
    <row r="7" spans="1:7" ht="15.6" x14ac:dyDescent="0.25">
      <c r="A7" s="129" t="s">
        <v>10</v>
      </c>
      <c r="B7" s="1004" t="s">
        <v>258</v>
      </c>
      <c r="C7" s="1004"/>
      <c r="D7" s="161">
        <f>G56</f>
        <v>0</v>
      </c>
      <c r="E7" s="156"/>
      <c r="F7" s="156"/>
      <c r="G7" s="128"/>
    </row>
    <row r="8" spans="1:7" ht="16.2" thickBot="1" x14ac:dyDescent="0.3">
      <c r="A8" s="130" t="s">
        <v>19</v>
      </c>
      <c r="B8" s="1006" t="s">
        <v>17</v>
      </c>
      <c r="C8" s="1006"/>
      <c r="D8" s="160">
        <f>G70</f>
        <v>0</v>
      </c>
      <c r="E8" s="156"/>
      <c r="F8" s="156"/>
      <c r="G8" s="128"/>
    </row>
    <row r="9" spans="1:7" ht="15.6" x14ac:dyDescent="0.25">
      <c r="A9" s="131"/>
      <c r="B9" s="132"/>
      <c r="C9" s="128"/>
    </row>
    <row r="10" spans="1:7" ht="15.6" thickBot="1" x14ac:dyDescent="0.3">
      <c r="A10" s="163"/>
      <c r="B10" s="1002" t="s">
        <v>144</v>
      </c>
      <c r="C10" s="1002"/>
      <c r="D10" s="164">
        <f>SUM(D3:D9)</f>
        <v>0</v>
      </c>
      <c r="E10" s="158"/>
      <c r="F10" s="158"/>
      <c r="G10" s="158"/>
    </row>
    <row r="11" spans="1:7" ht="15.6" thickTop="1" x14ac:dyDescent="0.25">
      <c r="A11" s="149"/>
      <c r="B11" s="149"/>
      <c r="C11" s="149"/>
      <c r="D11" s="149"/>
      <c r="E11" s="158"/>
      <c r="F11" s="158"/>
      <c r="G11" s="158"/>
    </row>
    <row r="12" spans="1:7" ht="15.6" thickBot="1" x14ac:dyDescent="0.3">
      <c r="A12" s="153"/>
      <c r="B12" s="165" t="s">
        <v>259</v>
      </c>
      <c r="C12" s="165"/>
      <c r="D12" s="164">
        <f>D10*0.22</f>
        <v>0</v>
      </c>
      <c r="E12" s="158"/>
      <c r="F12" s="516"/>
      <c r="G12" s="158"/>
    </row>
    <row r="13" spans="1:7" ht="15.6" thickTop="1" x14ac:dyDescent="0.25">
      <c r="A13" s="149"/>
      <c r="B13" s="166"/>
      <c r="C13" s="166"/>
      <c r="D13" s="167"/>
      <c r="E13" s="158"/>
      <c r="F13" s="158"/>
      <c r="G13" s="158"/>
    </row>
    <row r="14" spans="1:7" ht="15.6" thickBot="1" x14ac:dyDescent="0.3">
      <c r="A14" s="153"/>
      <c r="B14" s="165" t="s">
        <v>260</v>
      </c>
      <c r="C14" s="165"/>
      <c r="D14" s="164">
        <f>D10*1.22</f>
        <v>0</v>
      </c>
      <c r="E14" s="158"/>
      <c r="F14" s="158"/>
      <c r="G14" s="158"/>
    </row>
    <row r="15" spans="1:7" ht="13.8" thickTop="1" x14ac:dyDescent="0.25"/>
    <row r="18" spans="1:7" ht="30" x14ac:dyDescent="0.25">
      <c r="A18" s="631" t="s">
        <v>251</v>
      </c>
      <c r="B18" s="631" t="s">
        <v>252</v>
      </c>
      <c r="C18" s="632" t="s">
        <v>253</v>
      </c>
      <c r="D18" s="631" t="s">
        <v>254</v>
      </c>
      <c r="E18" s="633" t="s">
        <v>255</v>
      </c>
      <c r="F18" s="634" t="s">
        <v>256</v>
      </c>
      <c r="G18" s="634" t="s">
        <v>257</v>
      </c>
    </row>
    <row r="19" spans="1:7" ht="13.8" thickBot="1" x14ac:dyDescent="0.3">
      <c r="A19" s="640" t="s">
        <v>153</v>
      </c>
      <c r="B19" s="641"/>
      <c r="C19" s="642"/>
      <c r="D19" s="641"/>
      <c r="E19" s="643"/>
      <c r="F19" s="644"/>
      <c r="G19" s="645">
        <f>SUM(G21:G29)</f>
        <v>0</v>
      </c>
    </row>
    <row r="20" spans="1:7" ht="13.8" thickTop="1" x14ac:dyDescent="0.25">
      <c r="A20" s="635" t="s">
        <v>154</v>
      </c>
      <c r="B20" s="635"/>
      <c r="C20" s="636"/>
      <c r="D20" s="635"/>
      <c r="E20" s="637"/>
      <c r="F20" s="638"/>
      <c r="G20" s="639"/>
    </row>
    <row r="21" spans="1:7" ht="26.4" x14ac:dyDescent="0.25">
      <c r="A21" s="143"/>
      <c r="B21" s="143" t="s">
        <v>155</v>
      </c>
      <c r="C21" s="144" t="s">
        <v>156</v>
      </c>
      <c r="D21" s="143" t="s">
        <v>157</v>
      </c>
      <c r="E21" s="142">
        <v>6.0000000000000005E-2</v>
      </c>
      <c r="F21" s="145"/>
      <c r="G21" s="146">
        <f>ROUND(E21*F21,2)</f>
        <v>0</v>
      </c>
    </row>
    <row r="22" spans="1:7" ht="26.4" x14ac:dyDescent="0.25">
      <c r="A22" s="143"/>
      <c r="B22" s="143" t="s">
        <v>158</v>
      </c>
      <c r="C22" s="144" t="s">
        <v>159</v>
      </c>
      <c r="D22" s="143" t="s">
        <v>160</v>
      </c>
      <c r="E22" s="142">
        <v>10</v>
      </c>
      <c r="F22" s="145"/>
      <c r="G22" s="146">
        <f t="shared" ref="G22:G29" si="0">ROUND(E22*F22,2)</f>
        <v>0</v>
      </c>
    </row>
    <row r="23" spans="1:7" ht="26.4" x14ac:dyDescent="0.25">
      <c r="A23" s="143"/>
      <c r="B23" s="143" t="s">
        <v>161</v>
      </c>
      <c r="C23" s="144" t="s">
        <v>162</v>
      </c>
      <c r="D23" s="143" t="s">
        <v>157</v>
      </c>
      <c r="E23" s="142">
        <v>1.5000000000000001E-2</v>
      </c>
      <c r="F23" s="145"/>
      <c r="G23" s="146">
        <f t="shared" si="0"/>
        <v>0</v>
      </c>
    </row>
    <row r="24" spans="1:7" x14ac:dyDescent="0.25">
      <c r="A24" s="143" t="s">
        <v>163</v>
      </c>
      <c r="B24" s="143"/>
      <c r="C24" s="144"/>
      <c r="D24" s="143"/>
      <c r="E24" s="142"/>
      <c r="F24" s="145"/>
      <c r="G24" s="146">
        <f t="shared" si="0"/>
        <v>0</v>
      </c>
    </row>
    <row r="25" spans="1:7" ht="39.6" x14ac:dyDescent="0.25">
      <c r="A25" s="143"/>
      <c r="B25" s="143" t="s">
        <v>164</v>
      </c>
      <c r="C25" s="144" t="s">
        <v>165</v>
      </c>
      <c r="D25" s="143" t="s">
        <v>166</v>
      </c>
      <c r="E25" s="147">
        <v>50</v>
      </c>
      <c r="F25" s="145"/>
      <c r="G25" s="146">
        <f t="shared" si="0"/>
        <v>0</v>
      </c>
    </row>
    <row r="26" spans="1:7" ht="26.4" x14ac:dyDescent="0.25">
      <c r="A26" s="143"/>
      <c r="B26" s="143" t="s">
        <v>167</v>
      </c>
      <c r="C26" s="144" t="s">
        <v>168</v>
      </c>
      <c r="D26" s="143" t="s">
        <v>160</v>
      </c>
      <c r="E26" s="147">
        <v>28</v>
      </c>
      <c r="F26" s="145"/>
      <c r="G26" s="146">
        <f t="shared" si="0"/>
        <v>0</v>
      </c>
    </row>
    <row r="27" spans="1:7" ht="26.4" x14ac:dyDescent="0.25">
      <c r="A27" s="143"/>
      <c r="B27" s="143" t="s">
        <v>169</v>
      </c>
      <c r="C27" s="144" t="s">
        <v>170</v>
      </c>
      <c r="D27" s="143" t="s">
        <v>166</v>
      </c>
      <c r="E27" s="147">
        <v>282</v>
      </c>
      <c r="F27" s="145"/>
      <c r="G27" s="146">
        <f t="shared" si="0"/>
        <v>0</v>
      </c>
    </row>
    <row r="28" spans="1:7" ht="26.4" x14ac:dyDescent="0.25">
      <c r="A28" s="143"/>
      <c r="B28" s="143" t="s">
        <v>171</v>
      </c>
      <c r="C28" s="144" t="s">
        <v>172</v>
      </c>
      <c r="D28" s="143" t="s">
        <v>173</v>
      </c>
      <c r="E28" s="147">
        <v>24</v>
      </c>
      <c r="F28" s="145"/>
      <c r="G28" s="146">
        <f t="shared" si="0"/>
        <v>0</v>
      </c>
    </row>
    <row r="29" spans="1:7" ht="26.4" x14ac:dyDescent="0.25">
      <c r="A29" s="143"/>
      <c r="B29" s="143" t="s">
        <v>174</v>
      </c>
      <c r="C29" s="144" t="s">
        <v>175</v>
      </c>
      <c r="D29" s="143" t="s">
        <v>160</v>
      </c>
      <c r="E29" s="147">
        <v>3</v>
      </c>
      <c r="F29" s="145"/>
      <c r="G29" s="146">
        <f t="shared" si="0"/>
        <v>0</v>
      </c>
    </row>
    <row r="30" spans="1:7" ht="13.8" thickBot="1" x14ac:dyDescent="0.3">
      <c r="A30" s="649" t="s">
        <v>176</v>
      </c>
      <c r="B30" s="650"/>
      <c r="C30" s="651"/>
      <c r="D30" s="650"/>
      <c r="E30" s="652"/>
      <c r="F30" s="653"/>
      <c r="G30" s="654">
        <f>SUM(G32:G45)</f>
        <v>0</v>
      </c>
    </row>
    <row r="31" spans="1:7" ht="13.8" thickTop="1" x14ac:dyDescent="0.25">
      <c r="A31" s="635" t="s">
        <v>177</v>
      </c>
      <c r="B31" s="635"/>
      <c r="C31" s="636"/>
      <c r="D31" s="635"/>
      <c r="E31" s="646"/>
      <c r="F31" s="647"/>
      <c r="G31" s="648"/>
    </row>
    <row r="32" spans="1:7" ht="39.75" customHeight="1" x14ac:dyDescent="0.25">
      <c r="A32" s="143"/>
      <c r="B32" s="143" t="s">
        <v>178</v>
      </c>
      <c r="C32" s="144" t="s">
        <v>179</v>
      </c>
      <c r="D32" s="143" t="s">
        <v>180</v>
      </c>
      <c r="E32" s="147">
        <v>11</v>
      </c>
      <c r="F32" s="145"/>
      <c r="G32" s="146">
        <f t="shared" ref="G32:G45" si="1">ROUND(E32*F32,2)</f>
        <v>0</v>
      </c>
    </row>
    <row r="33" spans="1:7" ht="44.25" customHeight="1" x14ac:dyDescent="0.25">
      <c r="A33" s="140"/>
      <c r="B33" s="140" t="s">
        <v>181</v>
      </c>
      <c r="C33" s="141" t="s">
        <v>182</v>
      </c>
      <c r="D33" s="140" t="s">
        <v>180</v>
      </c>
      <c r="E33" s="142">
        <v>16</v>
      </c>
      <c r="F33" s="146"/>
      <c r="G33" s="146">
        <f t="shared" si="1"/>
        <v>0</v>
      </c>
    </row>
    <row r="34" spans="1:7" ht="27.75" customHeight="1" x14ac:dyDescent="0.25">
      <c r="A34" s="143"/>
      <c r="B34" s="143" t="s">
        <v>183</v>
      </c>
      <c r="C34" s="144" t="s">
        <v>184</v>
      </c>
      <c r="D34" s="143" t="s">
        <v>180</v>
      </c>
      <c r="E34" s="147">
        <v>80</v>
      </c>
      <c r="F34" s="145"/>
      <c r="G34" s="146">
        <f t="shared" si="1"/>
        <v>0</v>
      </c>
    </row>
    <row r="35" spans="1:7" x14ac:dyDescent="0.25">
      <c r="A35" s="140" t="s">
        <v>185</v>
      </c>
      <c r="B35" s="140"/>
      <c r="C35" s="141"/>
      <c r="D35" s="140"/>
      <c r="E35" s="142"/>
      <c r="F35" s="146"/>
      <c r="G35" s="146">
        <f t="shared" si="1"/>
        <v>0</v>
      </c>
    </row>
    <row r="36" spans="1:7" ht="26.4" x14ac:dyDescent="0.25">
      <c r="A36" s="140"/>
      <c r="B36" s="140" t="s">
        <v>186</v>
      </c>
      <c r="C36" s="141" t="s">
        <v>187</v>
      </c>
      <c r="D36" s="140" t="s">
        <v>166</v>
      </c>
      <c r="E36" s="142">
        <v>457</v>
      </c>
      <c r="F36" s="146"/>
      <c r="G36" s="146">
        <f t="shared" si="1"/>
        <v>0</v>
      </c>
    </row>
    <row r="37" spans="1:7" x14ac:dyDescent="0.25">
      <c r="A37" s="140" t="s">
        <v>188</v>
      </c>
      <c r="B37" s="140"/>
      <c r="C37" s="141"/>
      <c r="D37" s="140"/>
      <c r="E37" s="142"/>
      <c r="F37" s="146"/>
      <c r="G37" s="146">
        <f t="shared" si="1"/>
        <v>0</v>
      </c>
    </row>
    <row r="38" spans="1:7" ht="45.75" customHeight="1" x14ac:dyDescent="0.25">
      <c r="A38" s="140"/>
      <c r="B38" s="140" t="s">
        <v>189</v>
      </c>
      <c r="C38" s="141" t="s">
        <v>190</v>
      </c>
      <c r="D38" s="140" t="s">
        <v>166</v>
      </c>
      <c r="E38" s="142">
        <v>549</v>
      </c>
      <c r="F38" s="146"/>
      <c r="G38" s="146">
        <f t="shared" si="1"/>
        <v>0</v>
      </c>
    </row>
    <row r="39" spans="1:7" x14ac:dyDescent="0.25">
      <c r="A39" s="140" t="s">
        <v>191</v>
      </c>
      <c r="B39" s="140"/>
      <c r="C39" s="141"/>
      <c r="D39" s="140"/>
      <c r="E39" s="142"/>
      <c r="F39" s="146"/>
      <c r="G39" s="146">
        <f t="shared" si="1"/>
        <v>0</v>
      </c>
    </row>
    <row r="40" spans="1:7" ht="42.75" customHeight="1" x14ac:dyDescent="0.25">
      <c r="A40" s="140"/>
      <c r="B40" s="140" t="s">
        <v>192</v>
      </c>
      <c r="C40" s="141" t="s">
        <v>193</v>
      </c>
      <c r="D40" s="140" t="s">
        <v>180</v>
      </c>
      <c r="E40" s="142">
        <v>29</v>
      </c>
      <c r="F40" s="146"/>
      <c r="G40" s="146">
        <f t="shared" si="1"/>
        <v>0</v>
      </c>
    </row>
    <row r="41" spans="1:7" ht="48.75" customHeight="1" x14ac:dyDescent="0.25">
      <c r="A41" s="140"/>
      <c r="B41" s="140" t="s">
        <v>194</v>
      </c>
      <c r="C41" s="141" t="s">
        <v>195</v>
      </c>
      <c r="D41" s="140" t="s">
        <v>180</v>
      </c>
      <c r="E41" s="142">
        <v>115</v>
      </c>
      <c r="F41" s="146"/>
      <c r="G41" s="146">
        <f t="shared" si="1"/>
        <v>0</v>
      </c>
    </row>
    <row r="42" spans="1:7" ht="41.25" customHeight="1" x14ac:dyDescent="0.25">
      <c r="A42" s="140"/>
      <c r="B42" s="140" t="s">
        <v>196</v>
      </c>
      <c r="C42" s="141" t="s">
        <v>197</v>
      </c>
      <c r="D42" s="140" t="s">
        <v>180</v>
      </c>
      <c r="E42" s="142">
        <v>16</v>
      </c>
      <c r="F42" s="146"/>
      <c r="G42" s="146">
        <f t="shared" si="1"/>
        <v>0</v>
      </c>
    </row>
    <row r="43" spans="1:7" x14ac:dyDescent="0.25">
      <c r="A43" s="140" t="s">
        <v>198</v>
      </c>
      <c r="B43" s="140"/>
      <c r="C43" s="141"/>
      <c r="D43" s="140"/>
      <c r="E43" s="142"/>
      <c r="F43" s="146"/>
      <c r="G43" s="146">
        <f t="shared" si="1"/>
        <v>0</v>
      </c>
    </row>
    <row r="44" spans="1:7" ht="26.4" x14ac:dyDescent="0.25">
      <c r="A44" s="140"/>
      <c r="B44" s="140" t="s">
        <v>199</v>
      </c>
      <c r="C44" s="141" t="s">
        <v>200</v>
      </c>
      <c r="D44" s="140" t="s">
        <v>166</v>
      </c>
      <c r="E44" s="142">
        <v>77</v>
      </c>
      <c r="F44" s="146"/>
      <c r="G44" s="146">
        <f t="shared" si="1"/>
        <v>0</v>
      </c>
    </row>
    <row r="45" spans="1:7" ht="26.4" x14ac:dyDescent="0.25">
      <c r="A45" s="140"/>
      <c r="B45" s="140" t="s">
        <v>201</v>
      </c>
      <c r="C45" s="141" t="s">
        <v>202</v>
      </c>
      <c r="D45" s="140" t="s">
        <v>180</v>
      </c>
      <c r="E45" s="142">
        <v>73</v>
      </c>
      <c r="F45" s="146"/>
      <c r="G45" s="146">
        <f t="shared" si="1"/>
        <v>0</v>
      </c>
    </row>
    <row r="46" spans="1:7" ht="13.8" thickBot="1" x14ac:dyDescent="0.3">
      <c r="A46" s="640" t="s">
        <v>203</v>
      </c>
      <c r="B46" s="641"/>
      <c r="C46" s="642"/>
      <c r="D46" s="641"/>
      <c r="E46" s="643"/>
      <c r="F46" s="657"/>
      <c r="G46" s="654">
        <f>SUM(G48:G53)</f>
        <v>0</v>
      </c>
    </row>
    <row r="47" spans="1:7" ht="13.8" thickTop="1" x14ac:dyDescent="0.25">
      <c r="A47" s="655" t="s">
        <v>204</v>
      </c>
      <c r="B47" s="655"/>
      <c r="C47" s="656"/>
      <c r="D47" s="655"/>
      <c r="E47" s="637"/>
      <c r="F47" s="648"/>
      <c r="G47" s="648"/>
    </row>
    <row r="48" spans="1:7" ht="39.6" x14ac:dyDescent="0.25">
      <c r="A48" s="140"/>
      <c r="B48" s="140" t="s">
        <v>205</v>
      </c>
      <c r="C48" s="141" t="s">
        <v>206</v>
      </c>
      <c r="D48" s="140" t="s">
        <v>180</v>
      </c>
      <c r="E48" s="142">
        <v>121</v>
      </c>
      <c r="F48" s="146"/>
      <c r="G48" s="146">
        <f t="shared" ref="G48:G55" si="2">ROUND(E48*F48,2)</f>
        <v>0</v>
      </c>
    </row>
    <row r="49" spans="1:7" ht="39.6" x14ac:dyDescent="0.25">
      <c r="A49" s="140"/>
      <c r="B49" s="140" t="s">
        <v>207</v>
      </c>
      <c r="C49" s="141" t="s">
        <v>208</v>
      </c>
      <c r="D49" s="140" t="s">
        <v>166</v>
      </c>
      <c r="E49" s="142">
        <v>303</v>
      </c>
      <c r="F49" s="146"/>
      <c r="G49" s="146">
        <f t="shared" si="2"/>
        <v>0</v>
      </c>
    </row>
    <row r="50" spans="1:7" x14ac:dyDescent="0.25">
      <c r="A50" s="140" t="s">
        <v>209</v>
      </c>
      <c r="B50" s="140"/>
      <c r="C50" s="141"/>
      <c r="D50" s="140"/>
      <c r="E50" s="142"/>
      <c r="F50" s="146"/>
      <c r="G50" s="146">
        <f t="shared" si="2"/>
        <v>0</v>
      </c>
    </row>
    <row r="51" spans="1:7" ht="39.6" x14ac:dyDescent="0.25">
      <c r="A51" s="140"/>
      <c r="B51" s="140" t="s">
        <v>210</v>
      </c>
      <c r="C51" s="141" t="s">
        <v>211</v>
      </c>
      <c r="D51" s="140" t="s">
        <v>166</v>
      </c>
      <c r="E51" s="142">
        <v>299</v>
      </c>
      <c r="F51" s="146"/>
      <c r="G51" s="146">
        <f t="shared" si="2"/>
        <v>0</v>
      </c>
    </row>
    <row r="52" spans="1:7" x14ac:dyDescent="0.25">
      <c r="A52" s="140" t="s">
        <v>212</v>
      </c>
      <c r="B52" s="140"/>
      <c r="C52" s="141"/>
      <c r="D52" s="140"/>
      <c r="E52" s="142"/>
      <c r="F52" s="146"/>
      <c r="G52" s="146"/>
    </row>
    <row r="53" spans="1:7" ht="38.25" customHeight="1" x14ac:dyDescent="0.25">
      <c r="A53" s="140"/>
      <c r="B53" s="140" t="s">
        <v>213</v>
      </c>
      <c r="C53" s="141" t="s">
        <v>214</v>
      </c>
      <c r="D53" s="140" t="s">
        <v>180</v>
      </c>
      <c r="E53" s="142">
        <v>9</v>
      </c>
      <c r="F53" s="146"/>
      <c r="G53" s="146">
        <f t="shared" si="2"/>
        <v>0</v>
      </c>
    </row>
    <row r="54" spans="1:7" ht="13.8" thickBot="1" x14ac:dyDescent="0.3">
      <c r="A54" s="640" t="s">
        <v>215</v>
      </c>
      <c r="B54" s="641"/>
      <c r="C54" s="642"/>
      <c r="D54" s="641"/>
      <c r="E54" s="643"/>
      <c r="F54" s="657"/>
      <c r="G54" s="654">
        <f>G55</f>
        <v>0</v>
      </c>
    </row>
    <row r="55" spans="1:7" ht="27" thickTop="1" x14ac:dyDescent="0.25">
      <c r="A55" s="655"/>
      <c r="B55" s="655" t="s">
        <v>216</v>
      </c>
      <c r="C55" s="656" t="s">
        <v>217</v>
      </c>
      <c r="D55" s="655" t="s">
        <v>173</v>
      </c>
      <c r="E55" s="637">
        <v>35</v>
      </c>
      <c r="F55" s="648"/>
      <c r="G55" s="146">
        <f t="shared" si="2"/>
        <v>0</v>
      </c>
    </row>
    <row r="56" spans="1:7" ht="13.8" thickBot="1" x14ac:dyDescent="0.3">
      <c r="A56" s="640" t="s">
        <v>218</v>
      </c>
      <c r="B56" s="641"/>
      <c r="C56" s="642"/>
      <c r="D56" s="641"/>
      <c r="E56" s="643"/>
      <c r="F56" s="657"/>
      <c r="G56" s="654">
        <f>SUM(G58:G69)</f>
        <v>0</v>
      </c>
    </row>
    <row r="57" spans="1:7" ht="13.8" thickTop="1" x14ac:dyDescent="0.25">
      <c r="A57" s="655" t="s">
        <v>219</v>
      </c>
      <c r="B57" s="655"/>
      <c r="C57" s="656"/>
      <c r="D57" s="655"/>
      <c r="E57" s="637"/>
      <c r="F57" s="648"/>
      <c r="G57" s="648"/>
    </row>
    <row r="58" spans="1:7" ht="26.4" x14ac:dyDescent="0.25">
      <c r="A58" s="140"/>
      <c r="B58" s="140" t="s">
        <v>220</v>
      </c>
      <c r="C58" s="141" t="s">
        <v>221</v>
      </c>
      <c r="D58" s="140" t="s">
        <v>160</v>
      </c>
      <c r="E58" s="142">
        <v>5</v>
      </c>
      <c r="F58" s="146"/>
      <c r="G58" s="146">
        <f t="shared" ref="G58:G69" si="3">ROUND(E58*F58,2)</f>
        <v>0</v>
      </c>
    </row>
    <row r="59" spans="1:7" ht="42.75" customHeight="1" x14ac:dyDescent="0.25">
      <c r="A59" s="140"/>
      <c r="B59" s="140" t="s">
        <v>222</v>
      </c>
      <c r="C59" s="141" t="s">
        <v>223</v>
      </c>
      <c r="D59" s="140" t="s">
        <v>160</v>
      </c>
      <c r="E59" s="142">
        <v>5</v>
      </c>
      <c r="F59" s="146"/>
      <c r="G59" s="146">
        <f t="shared" si="3"/>
        <v>0</v>
      </c>
    </row>
    <row r="60" spans="1:7" ht="52.8" x14ac:dyDescent="0.25">
      <c r="A60" s="140"/>
      <c r="B60" s="140" t="s">
        <v>224</v>
      </c>
      <c r="C60" s="141" t="s">
        <v>225</v>
      </c>
      <c r="D60" s="140" t="s">
        <v>160</v>
      </c>
      <c r="E60" s="142">
        <v>1</v>
      </c>
      <c r="F60" s="146"/>
      <c r="G60" s="146">
        <f t="shared" si="3"/>
        <v>0</v>
      </c>
    </row>
    <row r="61" spans="1:7" ht="26.4" x14ac:dyDescent="0.25">
      <c r="A61" s="140"/>
      <c r="B61" s="140" t="s">
        <v>226</v>
      </c>
      <c r="C61" s="141" t="s">
        <v>227</v>
      </c>
      <c r="D61" s="140" t="s">
        <v>160</v>
      </c>
      <c r="E61" s="142">
        <v>2</v>
      </c>
      <c r="F61" s="146"/>
      <c r="G61" s="146">
        <f t="shared" si="3"/>
        <v>0</v>
      </c>
    </row>
    <row r="62" spans="1:7" ht="46.5" customHeight="1" x14ac:dyDescent="0.25">
      <c r="A62" s="140"/>
      <c r="B62" s="140" t="s">
        <v>228</v>
      </c>
      <c r="C62" s="141" t="s">
        <v>229</v>
      </c>
      <c r="D62" s="140" t="s">
        <v>160</v>
      </c>
      <c r="E62" s="142">
        <v>2</v>
      </c>
      <c r="F62" s="146"/>
      <c r="G62" s="146">
        <f t="shared" si="3"/>
        <v>0</v>
      </c>
    </row>
    <row r="63" spans="1:7" x14ac:dyDescent="0.25">
      <c r="A63" s="140" t="s">
        <v>230</v>
      </c>
      <c r="B63" s="140"/>
      <c r="C63" s="141"/>
      <c r="D63" s="140"/>
      <c r="E63" s="142"/>
      <c r="F63" s="146"/>
      <c r="G63" s="146"/>
    </row>
    <row r="64" spans="1:7" ht="81.75" customHeight="1" x14ac:dyDescent="0.25">
      <c r="A64" s="140"/>
      <c r="B64" s="140" t="s">
        <v>231</v>
      </c>
      <c r="C64" s="141" t="s">
        <v>232</v>
      </c>
      <c r="D64" s="140" t="s">
        <v>173</v>
      </c>
      <c r="E64" s="142">
        <v>10</v>
      </c>
      <c r="F64" s="146"/>
      <c r="G64" s="146">
        <f t="shared" si="3"/>
        <v>0</v>
      </c>
    </row>
    <row r="65" spans="1:7" ht="79.2" x14ac:dyDescent="0.25">
      <c r="A65" s="140"/>
      <c r="B65" s="140" t="s">
        <v>233</v>
      </c>
      <c r="C65" s="141" t="s">
        <v>234</v>
      </c>
      <c r="D65" s="140" t="s">
        <v>173</v>
      </c>
      <c r="E65" s="142">
        <v>10</v>
      </c>
      <c r="F65" s="146"/>
      <c r="G65" s="146">
        <f t="shared" si="3"/>
        <v>0</v>
      </c>
    </row>
    <row r="66" spans="1:7" x14ac:dyDescent="0.25">
      <c r="A66" s="140" t="s">
        <v>235</v>
      </c>
      <c r="B66" s="140"/>
      <c r="C66" s="141"/>
      <c r="D66" s="140"/>
      <c r="E66" s="142"/>
      <c r="F66" s="146"/>
      <c r="G66" s="146"/>
    </row>
    <row r="67" spans="1:7" ht="38.25" customHeight="1" x14ac:dyDescent="0.25">
      <c r="A67" s="140"/>
      <c r="B67" s="140" t="s">
        <v>236</v>
      </c>
      <c r="C67" s="141" t="s">
        <v>237</v>
      </c>
      <c r="D67" s="140" t="s">
        <v>160</v>
      </c>
      <c r="E67" s="142">
        <v>4</v>
      </c>
      <c r="F67" s="146"/>
      <c r="G67" s="146">
        <f t="shared" si="3"/>
        <v>0</v>
      </c>
    </row>
    <row r="68" spans="1:7" ht="54" customHeight="1" x14ac:dyDescent="0.25">
      <c r="A68" s="140"/>
      <c r="B68" s="140" t="s">
        <v>238</v>
      </c>
      <c r="C68" s="141" t="s">
        <v>239</v>
      </c>
      <c r="D68" s="140" t="s">
        <v>173</v>
      </c>
      <c r="E68" s="142">
        <v>58</v>
      </c>
      <c r="F68" s="146"/>
      <c r="G68" s="146">
        <f t="shared" si="3"/>
        <v>0</v>
      </c>
    </row>
    <row r="69" spans="1:7" ht="48.75" customHeight="1" x14ac:dyDescent="0.25">
      <c r="A69" s="140"/>
      <c r="B69" s="140" t="s">
        <v>240</v>
      </c>
      <c r="C69" s="141" t="s">
        <v>241</v>
      </c>
      <c r="D69" s="140" t="s">
        <v>160</v>
      </c>
      <c r="E69" s="142">
        <v>18</v>
      </c>
      <c r="F69" s="146"/>
      <c r="G69" s="146">
        <f t="shared" si="3"/>
        <v>0</v>
      </c>
    </row>
    <row r="70" spans="1:7" ht="13.8" thickBot="1" x14ac:dyDescent="0.3">
      <c r="A70" s="640" t="s">
        <v>242</v>
      </c>
      <c r="B70" s="641"/>
      <c r="C70" s="642"/>
      <c r="D70" s="641"/>
      <c r="E70" s="643"/>
      <c r="F70" s="657"/>
      <c r="G70" s="654">
        <f>SUM(G71:G73)</f>
        <v>0</v>
      </c>
    </row>
    <row r="71" spans="1:7" ht="13.8" thickTop="1" x14ac:dyDescent="0.25">
      <c r="A71" s="655" t="s">
        <v>243</v>
      </c>
      <c r="B71" s="655"/>
      <c r="C71" s="656"/>
      <c r="D71" s="655"/>
      <c r="E71" s="637"/>
      <c r="F71" s="648"/>
      <c r="G71" s="648"/>
    </row>
    <row r="72" spans="1:7" ht="26.4" x14ac:dyDescent="0.25">
      <c r="A72" s="140"/>
      <c r="B72" s="140" t="s">
        <v>246</v>
      </c>
      <c r="C72" s="773" t="s">
        <v>247</v>
      </c>
      <c r="D72" s="140" t="s">
        <v>160</v>
      </c>
      <c r="E72" s="142">
        <v>1</v>
      </c>
      <c r="F72" s="146"/>
      <c r="G72" s="146">
        <f t="shared" ref="G72:G73" si="4">ROUND(E72*F72,2)</f>
        <v>0</v>
      </c>
    </row>
    <row r="73" spans="1:7" x14ac:dyDescent="0.25">
      <c r="A73" s="140"/>
      <c r="B73" s="140" t="s">
        <v>249</v>
      </c>
      <c r="C73" s="141" t="s">
        <v>250</v>
      </c>
      <c r="D73" s="140" t="s">
        <v>173</v>
      </c>
      <c r="E73" s="142">
        <v>15</v>
      </c>
      <c r="F73" s="146"/>
      <c r="G73" s="146">
        <f t="shared" si="4"/>
        <v>0</v>
      </c>
    </row>
    <row r="75" spans="1:7" x14ac:dyDescent="0.25">
      <c r="A75" s="159"/>
      <c r="B75" s="159"/>
      <c r="C75" s="159"/>
      <c r="D75" s="159"/>
      <c r="E75" s="159"/>
    </row>
    <row r="76" spans="1:7" x14ac:dyDescent="0.25">
      <c r="E76" s="159"/>
      <c r="F76" s="159"/>
      <c r="G76" s="159"/>
    </row>
    <row r="77" spans="1:7" x14ac:dyDescent="0.25">
      <c r="A77" s="134" t="s">
        <v>148</v>
      </c>
      <c r="B77" s="134"/>
      <c r="C77" s="135"/>
      <c r="D77" s="134"/>
      <c r="E77" s="136"/>
      <c r="F77" s="137"/>
      <c r="G77" s="137"/>
    </row>
    <row r="78" spans="1:7" x14ac:dyDescent="0.25">
      <c r="A78" s="134"/>
      <c r="B78" s="134"/>
      <c r="C78" s="994" t="s">
        <v>149</v>
      </c>
      <c r="D78" s="994"/>
      <c r="E78" s="994"/>
      <c r="F78" s="994"/>
      <c r="G78" s="994"/>
    </row>
    <row r="79" spans="1:7" x14ac:dyDescent="0.25">
      <c r="A79" s="139"/>
      <c r="B79" s="139"/>
      <c r="C79" s="994" t="s">
        <v>150</v>
      </c>
      <c r="D79" s="994" t="s">
        <v>151</v>
      </c>
      <c r="E79" s="994">
        <v>0</v>
      </c>
      <c r="F79" s="994">
        <v>0</v>
      </c>
      <c r="G79" s="994">
        <f>E79*F79</f>
        <v>0</v>
      </c>
    </row>
    <row r="80" spans="1:7" x14ac:dyDescent="0.25">
      <c r="A80" s="134"/>
      <c r="B80" s="134"/>
      <c r="C80" s="994" t="s">
        <v>152</v>
      </c>
      <c r="D80" s="994" t="s">
        <v>151</v>
      </c>
      <c r="E80" s="994">
        <v>0</v>
      </c>
      <c r="F80" s="994">
        <v>0</v>
      </c>
      <c r="G80" s="994">
        <f>E80*F80</f>
        <v>0</v>
      </c>
    </row>
  </sheetData>
  <mergeCells count="11">
    <mergeCell ref="B2:C2"/>
    <mergeCell ref="B3:C3"/>
    <mergeCell ref="B4:C4"/>
    <mergeCell ref="B5:C5"/>
    <mergeCell ref="B6:C6"/>
    <mergeCell ref="C78:G78"/>
    <mergeCell ref="C79:G79"/>
    <mergeCell ref="C80:G80"/>
    <mergeCell ref="B7:C7"/>
    <mergeCell ref="B8:C8"/>
    <mergeCell ref="B10:C10"/>
  </mergeCells>
  <pageMargins left="0.7" right="0.7" top="0.75" bottom="0.75" header="0.3" footer="0.3"/>
  <pageSetup paperSize="9"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56"/>
  <sheetViews>
    <sheetView zoomScaleNormal="100" zoomScaleSheetLayoutView="100" zoomScalePageLayoutView="70" workbookViewId="0">
      <selection sqref="A1:F1"/>
    </sheetView>
  </sheetViews>
  <sheetFormatPr defaultColWidth="9.109375" defaultRowHeight="18" customHeight="1" x14ac:dyDescent="0.25"/>
  <cols>
    <col min="1" max="1" width="10.44140625" style="666" customWidth="1"/>
    <col min="2" max="2" width="36.44140625" style="665" customWidth="1"/>
    <col min="3" max="3" width="11.5546875" style="663" customWidth="1"/>
    <col min="4" max="4" width="7.44140625" style="664" customWidth="1"/>
    <col min="5" max="5" width="13.44140625" style="663" customWidth="1"/>
    <col min="6" max="6" width="13.6640625" style="662" customWidth="1"/>
    <col min="7" max="7" width="9.109375" style="661"/>
    <col min="8" max="8" width="13.6640625" style="661" bestFit="1" customWidth="1"/>
    <col min="9" max="16384" width="9.109375" style="661"/>
  </cols>
  <sheetData>
    <row r="1" spans="1:10" s="699" customFormat="1" ht="18" customHeight="1" x14ac:dyDescent="0.25">
      <c r="A1" s="982" t="s">
        <v>685</v>
      </c>
      <c r="B1" s="982"/>
      <c r="C1" s="982"/>
      <c r="D1" s="982"/>
      <c r="E1" s="982"/>
      <c r="F1" s="982"/>
    </row>
    <row r="2" spans="1:10" s="699" customFormat="1" ht="18" customHeight="1" thickBot="1" x14ac:dyDescent="0.3">
      <c r="A2" s="700"/>
      <c r="B2" s="700"/>
      <c r="C2" s="700"/>
      <c r="D2" s="700"/>
      <c r="E2" s="700"/>
      <c r="F2" s="700"/>
    </row>
    <row r="3" spans="1:10" s="699" customFormat="1" ht="17.399999999999999" thickBot="1" x14ac:dyDescent="0.3">
      <c r="A3" s="985" t="s">
        <v>684</v>
      </c>
      <c r="B3" s="986"/>
      <c r="C3" s="986"/>
      <c r="D3" s="986"/>
      <c r="E3" s="986"/>
      <c r="F3" s="987"/>
    </row>
    <row r="4" spans="1:10" s="681" customFormat="1" ht="17.25" customHeight="1" x14ac:dyDescent="0.25">
      <c r="A4" s="698" t="s">
        <v>683</v>
      </c>
      <c r="B4" s="697" t="s">
        <v>682</v>
      </c>
      <c r="C4" s="695" t="s">
        <v>681</v>
      </c>
      <c r="D4" s="696" t="s">
        <v>255</v>
      </c>
      <c r="E4" s="695" t="s">
        <v>680</v>
      </c>
      <c r="F4" s="694" t="s">
        <v>679</v>
      </c>
      <c r="J4" s="683"/>
    </row>
    <row r="5" spans="1:10" s="681" customFormat="1" ht="52.8" x14ac:dyDescent="0.25">
      <c r="A5" s="693" t="s">
        <v>7</v>
      </c>
      <c r="B5" s="692" t="s">
        <v>678</v>
      </c>
      <c r="C5" s="691" t="s">
        <v>677</v>
      </c>
      <c r="D5" s="690">
        <v>1</v>
      </c>
      <c r="E5" s="689"/>
      <c r="F5" s="867">
        <f>ROUND(E5*D5,2)</f>
        <v>0</v>
      </c>
      <c r="J5" s="683"/>
    </row>
    <row r="6" spans="1:10" s="681" customFormat="1" ht="40.200000000000003" thickBot="1" x14ac:dyDescent="0.3">
      <c r="A6" s="688" t="s">
        <v>9</v>
      </c>
      <c r="B6" s="687" t="s">
        <v>676</v>
      </c>
      <c r="C6" s="686" t="s">
        <v>621</v>
      </c>
      <c r="D6" s="685">
        <v>50</v>
      </c>
      <c r="E6" s="684"/>
      <c r="F6" s="867">
        <f>ROUND(E6*D6,2)</f>
        <v>0</v>
      </c>
      <c r="J6" s="683"/>
    </row>
    <row r="7" spans="1:10" s="667" customFormat="1" ht="26.1" customHeight="1" thickBot="1" x14ac:dyDescent="0.3">
      <c r="A7" s="706" t="s">
        <v>675</v>
      </c>
      <c r="B7" s="707"/>
      <c r="C7" s="705"/>
      <c r="D7" s="705"/>
      <c r="E7" s="682"/>
      <c r="F7" s="820">
        <f>SUM(F5:F6)</f>
        <v>0</v>
      </c>
    </row>
    <row r="8" spans="1:10" s="667" customFormat="1" ht="26.1" customHeight="1" x14ac:dyDescent="0.25">
      <c r="A8" s="673"/>
      <c r="B8" s="673"/>
      <c r="C8" s="673"/>
      <c r="D8" s="673"/>
      <c r="E8" s="673"/>
      <c r="F8" s="678"/>
    </row>
    <row r="9" spans="1:10" s="681" customFormat="1" ht="30" customHeight="1" x14ac:dyDescent="0.25">
      <c r="A9" s="673"/>
      <c r="B9" s="673"/>
      <c r="C9" s="673"/>
      <c r="D9" s="673"/>
      <c r="E9" s="673"/>
      <c r="F9" s="678"/>
    </row>
    <row r="10" spans="1:10" s="681" customFormat="1" ht="30" customHeight="1" x14ac:dyDescent="0.25">
      <c r="A10" s="680"/>
      <c r="B10" s="680"/>
      <c r="C10" s="680"/>
      <c r="D10" s="680"/>
      <c r="E10" s="680"/>
      <c r="F10" s="679"/>
    </row>
    <row r="11" spans="1:10" s="681" customFormat="1" ht="30" customHeight="1" x14ac:dyDescent="0.25">
      <c r="A11" s="680"/>
      <c r="B11" s="680"/>
      <c r="C11" s="680"/>
      <c r="D11" s="680"/>
      <c r="E11" s="680"/>
      <c r="F11" s="679"/>
    </row>
    <row r="12" spans="1:10" s="681" customFormat="1" ht="30" customHeight="1" x14ac:dyDescent="0.25">
      <c r="A12" s="680"/>
      <c r="B12" s="680"/>
      <c r="C12" s="680"/>
      <c r="D12" s="680"/>
      <c r="E12" s="680"/>
      <c r="F12" s="679"/>
    </row>
    <row r="13" spans="1:10" s="681" customFormat="1" ht="30" customHeight="1" x14ac:dyDescent="0.25">
      <c r="A13" s="680"/>
      <c r="B13" s="680"/>
      <c r="C13" s="680"/>
      <c r="D13" s="680"/>
      <c r="E13" s="680"/>
      <c r="F13" s="679"/>
    </row>
    <row r="14" spans="1:10" s="681" customFormat="1" ht="30" customHeight="1" x14ac:dyDescent="0.25">
      <c r="A14" s="680"/>
      <c r="B14" s="680"/>
      <c r="C14" s="680"/>
      <c r="D14" s="680"/>
      <c r="E14" s="680"/>
      <c r="F14" s="679"/>
    </row>
    <row r="15" spans="1:10" s="667" customFormat="1" ht="26.1" customHeight="1" x14ac:dyDescent="0.25">
      <c r="A15" s="680"/>
      <c r="B15" s="680"/>
      <c r="C15" s="680"/>
      <c r="D15" s="680"/>
      <c r="E15" s="680"/>
      <c r="F15" s="679"/>
    </row>
    <row r="16" spans="1:10" s="667" customFormat="1" ht="26.1" customHeight="1" x14ac:dyDescent="0.25">
      <c r="A16" s="673"/>
      <c r="B16" s="673"/>
      <c r="C16" s="673"/>
      <c r="D16" s="673"/>
      <c r="E16" s="673"/>
      <c r="F16" s="678"/>
    </row>
    <row r="17" spans="1:6" s="667" customFormat="1" ht="26.1" customHeight="1" x14ac:dyDescent="0.25">
      <c r="A17" s="673"/>
      <c r="B17" s="673"/>
      <c r="C17" s="673"/>
      <c r="D17" s="673"/>
      <c r="E17" s="673"/>
      <c r="F17" s="678"/>
    </row>
    <row r="18" spans="1:6" s="667" customFormat="1" ht="44.25" customHeight="1" x14ac:dyDescent="0.25">
      <c r="A18" s="673"/>
      <c r="B18" s="673"/>
      <c r="C18" s="673"/>
      <c r="D18" s="673"/>
      <c r="E18" s="673"/>
      <c r="F18" s="678"/>
    </row>
    <row r="19" spans="1:6" s="667" customFormat="1" ht="26.1" customHeight="1" x14ac:dyDescent="0.25">
      <c r="A19" s="677"/>
      <c r="B19" s="676"/>
      <c r="C19" s="663"/>
      <c r="D19" s="664"/>
      <c r="E19" s="663"/>
      <c r="F19" s="675"/>
    </row>
    <row r="20" spans="1:6" s="667" customFormat="1" ht="26.1" customHeight="1" x14ac:dyDescent="0.25">
      <c r="A20" s="666"/>
      <c r="B20" s="665"/>
      <c r="C20" s="663"/>
      <c r="D20" s="664"/>
      <c r="E20" s="663"/>
      <c r="F20" s="662"/>
    </row>
    <row r="21" spans="1:6" s="667" customFormat="1" ht="26.1" customHeight="1" x14ac:dyDescent="0.25">
      <c r="A21" s="666"/>
      <c r="B21" s="665"/>
      <c r="C21" s="663"/>
      <c r="D21" s="664"/>
      <c r="E21" s="674"/>
      <c r="F21" s="662"/>
    </row>
    <row r="22" spans="1:6" s="667" customFormat="1" ht="26.1" customHeight="1" x14ac:dyDescent="0.25">
      <c r="A22" s="673"/>
      <c r="B22" s="673"/>
      <c r="C22" s="673"/>
      <c r="D22" s="673"/>
      <c r="E22" s="672"/>
      <c r="F22" s="671"/>
    </row>
    <row r="23" spans="1:6" s="667" customFormat="1" ht="26.1" customHeight="1" x14ac:dyDescent="0.25">
      <c r="A23" s="673"/>
      <c r="B23" s="673"/>
      <c r="C23" s="673"/>
      <c r="D23" s="673"/>
      <c r="E23" s="672"/>
      <c r="F23" s="671"/>
    </row>
    <row r="24" spans="1:6" s="667" customFormat="1" ht="26.1" customHeight="1" x14ac:dyDescent="0.25">
      <c r="A24" s="673"/>
      <c r="B24" s="673"/>
      <c r="C24" s="673"/>
      <c r="D24" s="673"/>
      <c r="E24" s="672"/>
      <c r="F24" s="671"/>
    </row>
    <row r="25" spans="1:6" s="667" customFormat="1" ht="26.1" customHeight="1" x14ac:dyDescent="0.25">
      <c r="A25" s="673"/>
      <c r="B25" s="673"/>
      <c r="C25" s="673"/>
      <c r="D25" s="673"/>
      <c r="E25" s="672"/>
      <c r="F25" s="671"/>
    </row>
    <row r="26" spans="1:6" s="667" customFormat="1" ht="26.1" customHeight="1" x14ac:dyDescent="0.25">
      <c r="A26" s="673"/>
      <c r="B26" s="673"/>
      <c r="C26" s="673"/>
      <c r="D26" s="673"/>
      <c r="E26" s="672"/>
      <c r="F26" s="671"/>
    </row>
    <row r="27" spans="1:6" s="667" customFormat="1" ht="26.1" customHeight="1" x14ac:dyDescent="0.25">
      <c r="A27" s="673"/>
      <c r="B27" s="673"/>
      <c r="C27" s="673"/>
      <c r="D27" s="673"/>
      <c r="E27" s="672"/>
      <c r="F27" s="671"/>
    </row>
    <row r="28" spans="1:6" s="667" customFormat="1" ht="26.1" customHeight="1" x14ac:dyDescent="0.25">
      <c r="A28" s="673"/>
      <c r="B28" s="673"/>
      <c r="C28" s="673"/>
      <c r="D28" s="673"/>
      <c r="E28" s="672"/>
      <c r="F28" s="671"/>
    </row>
    <row r="29" spans="1:6" s="667" customFormat="1" ht="26.1" customHeight="1" x14ac:dyDescent="0.25">
      <c r="A29" s="673"/>
      <c r="B29" s="673"/>
      <c r="C29" s="673"/>
      <c r="D29" s="673"/>
      <c r="E29" s="672"/>
      <c r="F29" s="671"/>
    </row>
    <row r="30" spans="1:6" s="667" customFormat="1" ht="26.1" customHeight="1" x14ac:dyDescent="0.25">
      <c r="A30" s="673"/>
      <c r="B30" s="673"/>
      <c r="C30" s="673"/>
      <c r="D30" s="673"/>
      <c r="E30" s="672"/>
      <c r="F30" s="671"/>
    </row>
    <row r="31" spans="1:6" s="667" customFormat="1" ht="26.1" customHeight="1" x14ac:dyDescent="0.25">
      <c r="A31" s="673"/>
      <c r="B31" s="673"/>
      <c r="C31" s="673"/>
      <c r="D31" s="673"/>
      <c r="E31" s="672"/>
      <c r="F31" s="671"/>
    </row>
    <row r="32" spans="1:6" s="667" customFormat="1" ht="45" customHeight="1" x14ac:dyDescent="0.25">
      <c r="A32" s="673"/>
      <c r="B32" s="673"/>
      <c r="C32" s="673"/>
      <c r="D32" s="673"/>
      <c r="E32" s="672"/>
      <c r="F32" s="671"/>
    </row>
    <row r="33" spans="1:6" s="667" customFormat="1" ht="45" customHeight="1" x14ac:dyDescent="0.25">
      <c r="A33" s="673"/>
      <c r="B33" s="673"/>
      <c r="C33" s="673"/>
      <c r="D33" s="673"/>
      <c r="E33" s="672"/>
      <c r="F33" s="671"/>
    </row>
    <row r="34" spans="1:6" ht="18" customHeight="1" x14ac:dyDescent="0.25">
      <c r="A34" s="673"/>
      <c r="B34" s="673"/>
      <c r="C34" s="673"/>
      <c r="D34" s="673"/>
      <c r="E34" s="672"/>
      <c r="F34" s="671"/>
    </row>
    <row r="35" spans="1:6" s="667" customFormat="1" ht="50.25" customHeight="1" x14ac:dyDescent="0.25">
      <c r="A35" s="673"/>
      <c r="B35" s="673"/>
      <c r="C35" s="673"/>
      <c r="D35" s="673"/>
      <c r="E35" s="672"/>
      <c r="F35" s="671"/>
    </row>
    <row r="36" spans="1:6" s="667" customFormat="1" ht="26.1" customHeight="1" x14ac:dyDescent="0.25">
      <c r="A36" s="673"/>
      <c r="B36" s="673"/>
      <c r="C36" s="673"/>
      <c r="D36" s="673"/>
      <c r="E36" s="672"/>
      <c r="F36" s="671"/>
    </row>
    <row r="37" spans="1:6" s="667" customFormat="1" ht="26.1" customHeight="1" x14ac:dyDescent="0.25">
      <c r="A37" s="673"/>
      <c r="B37" s="673"/>
      <c r="C37" s="673"/>
      <c r="D37" s="673"/>
      <c r="E37" s="672"/>
      <c r="F37" s="671"/>
    </row>
    <row r="38" spans="1:6" s="667" customFormat="1" ht="26.1" customHeight="1" x14ac:dyDescent="0.25">
      <c r="A38" s="673"/>
      <c r="B38" s="673"/>
      <c r="C38" s="673"/>
      <c r="D38" s="673"/>
      <c r="E38" s="672"/>
      <c r="F38" s="671"/>
    </row>
    <row r="39" spans="1:6" s="667" customFormat="1" ht="26.1" customHeight="1" x14ac:dyDescent="0.25">
      <c r="A39" s="673"/>
      <c r="B39" s="673"/>
      <c r="C39" s="673"/>
      <c r="D39" s="673"/>
      <c r="E39" s="672"/>
      <c r="F39" s="671"/>
    </row>
    <row r="40" spans="1:6" s="667" customFormat="1" ht="26.1" customHeight="1" x14ac:dyDescent="0.25">
      <c r="A40" s="673"/>
      <c r="B40" s="673"/>
      <c r="C40" s="673"/>
      <c r="D40" s="673"/>
      <c r="E40" s="672"/>
      <c r="F40" s="671"/>
    </row>
    <row r="41" spans="1:6" s="667" customFormat="1" ht="26.1" customHeight="1" x14ac:dyDescent="0.25">
      <c r="A41" s="670"/>
      <c r="B41" s="670"/>
      <c r="C41" s="670"/>
      <c r="D41" s="670"/>
      <c r="E41" s="669"/>
      <c r="F41" s="668"/>
    </row>
    <row r="42" spans="1:6" s="667" customFormat="1" ht="26.1" customHeight="1" x14ac:dyDescent="0.25">
      <c r="A42" s="670"/>
      <c r="B42" s="670"/>
      <c r="C42" s="670"/>
      <c r="D42" s="670"/>
      <c r="E42" s="669"/>
      <c r="F42" s="668"/>
    </row>
    <row r="43" spans="1:6" s="667" customFormat="1" ht="26.1" customHeight="1" x14ac:dyDescent="0.25">
      <c r="A43" s="666"/>
      <c r="B43" s="665"/>
      <c r="C43" s="663"/>
      <c r="D43" s="664"/>
      <c r="E43" s="663"/>
      <c r="F43" s="662"/>
    </row>
    <row r="44" spans="1:6" s="667" customFormat="1" ht="26.1" customHeight="1" x14ac:dyDescent="0.25">
      <c r="A44" s="666"/>
      <c r="B44" s="665"/>
      <c r="C44" s="663"/>
      <c r="D44" s="664"/>
      <c r="E44" s="663"/>
      <c r="F44" s="662"/>
    </row>
    <row r="45" spans="1:6" s="667" customFormat="1" ht="26.1" customHeight="1" x14ac:dyDescent="0.25">
      <c r="A45" s="666"/>
      <c r="B45" s="665"/>
      <c r="C45" s="663"/>
      <c r="D45" s="664"/>
      <c r="E45" s="663"/>
      <c r="F45" s="662"/>
    </row>
    <row r="46" spans="1:6" s="667" customFormat="1" ht="26.1" customHeight="1" x14ac:dyDescent="0.25">
      <c r="A46" s="666"/>
      <c r="B46" s="665"/>
      <c r="C46" s="663"/>
      <c r="D46" s="664"/>
      <c r="E46" s="663"/>
      <c r="F46" s="662"/>
    </row>
    <row r="47" spans="1:6" s="667" customFormat="1" ht="26.1" customHeight="1" x14ac:dyDescent="0.25">
      <c r="A47" s="666"/>
      <c r="B47" s="665"/>
      <c r="C47" s="663"/>
      <c r="D47" s="664"/>
      <c r="E47" s="663"/>
      <c r="F47" s="662"/>
    </row>
    <row r="48" spans="1:6" s="667" customFormat="1" ht="26.1" customHeight="1" x14ac:dyDescent="0.25">
      <c r="A48" s="666"/>
      <c r="B48" s="665"/>
      <c r="C48" s="663"/>
      <c r="D48" s="664"/>
      <c r="E48" s="663"/>
      <c r="F48" s="662"/>
    </row>
    <row r="49" spans="1:6" s="667" customFormat="1" ht="26.1" customHeight="1" x14ac:dyDescent="0.25">
      <c r="A49" s="666"/>
      <c r="B49" s="665"/>
      <c r="C49" s="663"/>
      <c r="D49" s="664"/>
      <c r="E49" s="663"/>
      <c r="F49" s="662"/>
    </row>
    <row r="50" spans="1:6" s="667" customFormat="1" ht="26.1" customHeight="1" x14ac:dyDescent="0.25">
      <c r="A50" s="666"/>
      <c r="B50" s="665"/>
      <c r="C50" s="663"/>
      <c r="D50" s="664"/>
      <c r="E50" s="663"/>
      <c r="F50" s="662"/>
    </row>
    <row r="51" spans="1:6" s="667" customFormat="1" ht="26.1" customHeight="1" x14ac:dyDescent="0.25">
      <c r="A51" s="666"/>
      <c r="B51" s="665"/>
      <c r="C51" s="663"/>
      <c r="D51" s="664"/>
      <c r="E51" s="663"/>
      <c r="F51" s="662"/>
    </row>
    <row r="52" spans="1:6" s="667" customFormat="1" ht="26.1" customHeight="1" x14ac:dyDescent="0.25">
      <c r="A52" s="666"/>
      <c r="B52" s="665"/>
      <c r="C52" s="663"/>
      <c r="D52" s="664"/>
      <c r="E52" s="663"/>
      <c r="F52" s="662"/>
    </row>
    <row r="53" spans="1:6" s="667" customFormat="1" ht="26.1" customHeight="1" x14ac:dyDescent="0.25">
      <c r="A53" s="666"/>
      <c r="B53" s="665"/>
      <c r="C53" s="663"/>
      <c r="D53" s="664"/>
      <c r="E53" s="663"/>
      <c r="F53" s="662"/>
    </row>
    <row r="54" spans="1:6" s="667" customFormat="1" ht="26.1" customHeight="1" x14ac:dyDescent="0.25">
      <c r="A54" s="666"/>
      <c r="B54" s="665"/>
      <c r="C54" s="663"/>
      <c r="D54" s="664"/>
      <c r="E54" s="663"/>
      <c r="F54" s="662"/>
    </row>
    <row r="55" spans="1:6" ht="22.5" customHeight="1" x14ac:dyDescent="0.25"/>
    <row r="56" spans="1:6" ht="21.75" customHeight="1" x14ac:dyDescent="0.25"/>
  </sheetData>
  <sheetProtection selectLockedCells="1"/>
  <mergeCells count="2">
    <mergeCell ref="A1:F1"/>
    <mergeCell ref="A3:F3"/>
  </mergeCells>
  <pageMargins left="0.55000000000000004" right="0.61" top="1.0629921259842521" bottom="0.79" header="0.51181102362204722" footer="0.19685039370078741"/>
  <pageSetup paperSize="256" scale="99" firstPageNumber="3" fitToHeight="0" orientation="portrait" useFirstPageNumber="1" r:id="rId1"/>
  <headerFooter>
    <oddHeader>&amp;L
____________________________________________________________
&amp;C&amp;G
&amp;R
 _______________________________________________</oddHead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63"/>
  <sheetViews>
    <sheetView zoomScaleNormal="100" zoomScaleSheetLayoutView="100" zoomScalePageLayoutView="70" workbookViewId="0">
      <selection activeCell="G5" sqref="G5"/>
    </sheetView>
  </sheetViews>
  <sheetFormatPr defaultColWidth="9.109375" defaultRowHeight="18" customHeight="1" x14ac:dyDescent="0.25"/>
  <cols>
    <col min="1" max="1" width="10.44140625" style="666" customWidth="1"/>
    <col min="2" max="2" width="36.44140625" style="665" customWidth="1"/>
    <col min="3" max="3" width="11.5546875" style="663" customWidth="1"/>
    <col min="4" max="4" width="7.44140625" style="664" customWidth="1"/>
    <col min="5" max="5" width="13.44140625" style="663" customWidth="1"/>
    <col min="6" max="6" width="13.6640625" style="662" customWidth="1"/>
    <col min="7" max="7" width="9.109375" style="661"/>
    <col min="8" max="8" width="13.6640625" style="661" bestFit="1" customWidth="1"/>
    <col min="9" max="16384" width="9.109375" style="661"/>
  </cols>
  <sheetData>
    <row r="1" spans="1:10" s="699" customFormat="1" ht="18" customHeight="1" x14ac:dyDescent="0.25">
      <c r="A1" s="982" t="s">
        <v>685</v>
      </c>
      <c r="B1" s="982"/>
      <c r="C1" s="982"/>
      <c r="D1" s="982"/>
      <c r="E1" s="982"/>
      <c r="F1" s="982"/>
    </row>
    <row r="2" spans="1:10" s="699" customFormat="1" ht="18" customHeight="1" thickBot="1" x14ac:dyDescent="0.3">
      <c r="A2" s="700"/>
      <c r="B2" s="700"/>
      <c r="C2" s="700"/>
      <c r="D2" s="700"/>
      <c r="E2" s="700"/>
      <c r="F2" s="700"/>
    </row>
    <row r="3" spans="1:10" s="699" customFormat="1" ht="17.399999999999999" thickBot="1" x14ac:dyDescent="0.3">
      <c r="A3" s="985" t="s">
        <v>702</v>
      </c>
      <c r="B3" s="986"/>
      <c r="C3" s="986"/>
      <c r="D3" s="986"/>
      <c r="E3" s="986"/>
      <c r="F3" s="987"/>
    </row>
    <row r="4" spans="1:10" s="681" customFormat="1" ht="13.8" x14ac:dyDescent="0.25">
      <c r="A4" s="698" t="s">
        <v>683</v>
      </c>
      <c r="B4" s="697" t="s">
        <v>682</v>
      </c>
      <c r="C4" s="695" t="s">
        <v>681</v>
      </c>
      <c r="D4" s="696" t="s">
        <v>255</v>
      </c>
      <c r="E4" s="695" t="s">
        <v>680</v>
      </c>
      <c r="F4" s="694" t="s">
        <v>679</v>
      </c>
      <c r="J4" s="683"/>
    </row>
    <row r="5" spans="1:10" s="681" customFormat="1" ht="118.8" x14ac:dyDescent="0.25">
      <c r="A5" s="693" t="s">
        <v>285</v>
      </c>
      <c r="B5" s="703" t="s">
        <v>701</v>
      </c>
      <c r="C5" s="689" t="s">
        <v>693</v>
      </c>
      <c r="D5" s="701">
        <v>70</v>
      </c>
      <c r="E5" s="701"/>
      <c r="F5" s="819">
        <f>ROUND(E5*D5,2)</f>
        <v>0</v>
      </c>
      <c r="J5" s="683"/>
    </row>
    <row r="6" spans="1:10" s="681" customFormat="1" ht="79.2" x14ac:dyDescent="0.25">
      <c r="A6" s="693" t="s">
        <v>289</v>
      </c>
      <c r="B6" s="704" t="s">
        <v>700</v>
      </c>
      <c r="C6" s="689" t="s">
        <v>693</v>
      </c>
      <c r="D6" s="701">
        <v>60</v>
      </c>
      <c r="E6" s="701"/>
      <c r="F6" s="819">
        <f t="shared" ref="F6:F13" si="0">ROUND(E6*D6,2)</f>
        <v>0</v>
      </c>
      <c r="J6" s="683"/>
    </row>
    <row r="7" spans="1:10" s="681" customFormat="1" ht="66" x14ac:dyDescent="0.25">
      <c r="A7" s="693" t="s">
        <v>305</v>
      </c>
      <c r="B7" s="703" t="s">
        <v>699</v>
      </c>
      <c r="C7" s="702" t="s">
        <v>693</v>
      </c>
      <c r="D7" s="701">
        <v>15</v>
      </c>
      <c r="E7" s="701"/>
      <c r="F7" s="819">
        <f t="shared" si="0"/>
        <v>0</v>
      </c>
      <c r="J7" s="683"/>
    </row>
    <row r="8" spans="1:10" s="681" customFormat="1" ht="39.6" x14ac:dyDescent="0.25">
      <c r="A8" s="693" t="s">
        <v>311</v>
      </c>
      <c r="B8" s="703" t="s">
        <v>698</v>
      </c>
      <c r="C8" s="702" t="s">
        <v>686</v>
      </c>
      <c r="D8" s="701">
        <v>30</v>
      </c>
      <c r="E8" s="701"/>
      <c r="F8" s="819">
        <f t="shared" si="0"/>
        <v>0</v>
      </c>
      <c r="J8" s="683"/>
    </row>
    <row r="9" spans="1:10" s="681" customFormat="1" ht="26.4" x14ac:dyDescent="0.25">
      <c r="A9" s="693" t="s">
        <v>697</v>
      </c>
      <c r="B9" s="703" t="s">
        <v>696</v>
      </c>
      <c r="C9" s="689" t="s">
        <v>686</v>
      </c>
      <c r="D9" s="701">
        <v>25</v>
      </c>
      <c r="E9" s="701"/>
      <c r="F9" s="819">
        <f t="shared" si="0"/>
        <v>0</v>
      </c>
      <c r="J9" s="683"/>
    </row>
    <row r="10" spans="1:10" s="681" customFormat="1" ht="66" x14ac:dyDescent="0.25">
      <c r="A10" s="693" t="s">
        <v>695</v>
      </c>
      <c r="B10" s="703" t="s">
        <v>694</v>
      </c>
      <c r="C10" s="689" t="s">
        <v>693</v>
      </c>
      <c r="D10" s="701">
        <v>10</v>
      </c>
      <c r="E10" s="701"/>
      <c r="F10" s="819">
        <f t="shared" si="0"/>
        <v>0</v>
      </c>
      <c r="J10" s="683"/>
    </row>
    <row r="11" spans="1:10" s="681" customFormat="1" ht="26.4" x14ac:dyDescent="0.25">
      <c r="A11" s="693" t="s">
        <v>692</v>
      </c>
      <c r="B11" s="703" t="s">
        <v>691</v>
      </c>
      <c r="C11" s="702" t="s">
        <v>686</v>
      </c>
      <c r="D11" s="701">
        <v>1</v>
      </c>
      <c r="E11" s="701"/>
      <c r="F11" s="819">
        <f t="shared" si="0"/>
        <v>0</v>
      </c>
      <c r="J11" s="683"/>
    </row>
    <row r="12" spans="1:10" s="681" customFormat="1" ht="39.6" x14ac:dyDescent="0.25">
      <c r="A12" s="693" t="s">
        <v>690</v>
      </c>
      <c r="B12" s="703" t="s">
        <v>689</v>
      </c>
      <c r="C12" s="702" t="s">
        <v>686</v>
      </c>
      <c r="D12" s="701">
        <v>1</v>
      </c>
      <c r="E12" s="701"/>
      <c r="F12" s="819">
        <f t="shared" si="0"/>
        <v>0</v>
      </c>
      <c r="J12" s="683"/>
    </row>
    <row r="13" spans="1:10" s="681" customFormat="1" ht="40.200000000000003" thickBot="1" x14ac:dyDescent="0.3">
      <c r="A13" s="693" t="s">
        <v>688</v>
      </c>
      <c r="B13" s="703" t="s">
        <v>687</v>
      </c>
      <c r="C13" s="702" t="s">
        <v>686</v>
      </c>
      <c r="D13" s="701">
        <v>1</v>
      </c>
      <c r="E13" s="701"/>
      <c r="F13" s="819">
        <f t="shared" si="0"/>
        <v>0</v>
      </c>
      <c r="J13" s="683"/>
    </row>
    <row r="14" spans="1:10" s="667" customFormat="1" ht="26.1" customHeight="1" thickBot="1" x14ac:dyDescent="0.3">
      <c r="A14" s="983" t="s">
        <v>675</v>
      </c>
      <c r="B14" s="984"/>
      <c r="C14" s="705"/>
      <c r="D14" s="705"/>
      <c r="E14" s="682"/>
      <c r="F14" s="820">
        <f>SUM(F5:F13)</f>
        <v>0</v>
      </c>
    </row>
    <row r="15" spans="1:10" s="667" customFormat="1" ht="26.1" customHeight="1" x14ac:dyDescent="0.25">
      <c r="A15" s="673"/>
      <c r="B15" s="673"/>
      <c r="C15" s="673"/>
      <c r="D15" s="673"/>
      <c r="E15" s="673"/>
      <c r="F15" s="678"/>
    </row>
    <row r="16" spans="1:10" s="681" customFormat="1" ht="30" customHeight="1" x14ac:dyDescent="0.25">
      <c r="A16" s="673"/>
      <c r="B16" s="673"/>
      <c r="C16" s="673"/>
      <c r="D16" s="673"/>
      <c r="E16" s="673"/>
      <c r="F16" s="678"/>
    </row>
    <row r="17" spans="1:6" s="681" customFormat="1" ht="30" customHeight="1" x14ac:dyDescent="0.25">
      <c r="A17" s="680"/>
      <c r="B17" s="680"/>
      <c r="C17" s="680"/>
      <c r="D17" s="680"/>
      <c r="E17" s="680"/>
      <c r="F17" s="679"/>
    </row>
    <row r="18" spans="1:6" s="681" customFormat="1" ht="30" customHeight="1" x14ac:dyDescent="0.25">
      <c r="A18" s="680"/>
      <c r="B18" s="680"/>
      <c r="C18" s="680"/>
      <c r="D18" s="680"/>
      <c r="E18" s="680"/>
      <c r="F18" s="679"/>
    </row>
    <row r="19" spans="1:6" s="681" customFormat="1" ht="30" customHeight="1" x14ac:dyDescent="0.25">
      <c r="A19" s="680"/>
      <c r="B19" s="680"/>
      <c r="C19" s="680"/>
      <c r="D19" s="680"/>
      <c r="E19" s="680"/>
      <c r="F19" s="679"/>
    </row>
    <row r="20" spans="1:6" s="681" customFormat="1" ht="30" customHeight="1" x14ac:dyDescent="0.25">
      <c r="A20" s="680"/>
      <c r="B20" s="680"/>
      <c r="C20" s="680"/>
      <c r="D20" s="680"/>
      <c r="E20" s="680"/>
      <c r="F20" s="679"/>
    </row>
    <row r="21" spans="1:6" s="681" customFormat="1" ht="30" customHeight="1" x14ac:dyDescent="0.25">
      <c r="A21" s="680"/>
      <c r="B21" s="680"/>
      <c r="C21" s="680"/>
      <c r="D21" s="680"/>
      <c r="E21" s="680"/>
      <c r="F21" s="679"/>
    </row>
    <row r="22" spans="1:6" s="667" customFormat="1" ht="26.1" customHeight="1" x14ac:dyDescent="0.25">
      <c r="A22" s="680"/>
      <c r="B22" s="680"/>
      <c r="C22" s="680"/>
      <c r="D22" s="680"/>
      <c r="E22" s="680"/>
      <c r="F22" s="679"/>
    </row>
    <row r="23" spans="1:6" s="667" customFormat="1" ht="26.1" customHeight="1" x14ac:dyDescent="0.25">
      <c r="A23" s="673"/>
      <c r="B23" s="673"/>
      <c r="C23" s="673"/>
      <c r="D23" s="673"/>
      <c r="E23" s="673"/>
      <c r="F23" s="678"/>
    </row>
    <row r="24" spans="1:6" s="667" customFormat="1" ht="26.1" customHeight="1" x14ac:dyDescent="0.25">
      <c r="A24" s="673"/>
      <c r="B24" s="673"/>
      <c r="C24" s="673"/>
      <c r="D24" s="673"/>
      <c r="E24" s="673"/>
      <c r="F24" s="678"/>
    </row>
    <row r="25" spans="1:6" s="667" customFormat="1" ht="44.25" customHeight="1" x14ac:dyDescent="0.25">
      <c r="A25" s="673"/>
      <c r="B25" s="673"/>
      <c r="C25" s="673"/>
      <c r="D25" s="673"/>
      <c r="E25" s="673"/>
      <c r="F25" s="678"/>
    </row>
    <row r="26" spans="1:6" s="667" customFormat="1" ht="26.1" customHeight="1" x14ac:dyDescent="0.25">
      <c r="A26" s="677"/>
      <c r="B26" s="676"/>
      <c r="C26" s="663"/>
      <c r="D26" s="664"/>
      <c r="E26" s="663"/>
      <c r="F26" s="675"/>
    </row>
    <row r="27" spans="1:6" s="667" customFormat="1" ht="26.1" customHeight="1" x14ac:dyDescent="0.25">
      <c r="A27" s="666"/>
      <c r="B27" s="665"/>
      <c r="C27" s="663"/>
      <c r="D27" s="664"/>
      <c r="E27" s="663"/>
      <c r="F27" s="662"/>
    </row>
    <row r="28" spans="1:6" s="667" customFormat="1" ht="26.1" customHeight="1" x14ac:dyDescent="0.25">
      <c r="A28" s="666"/>
      <c r="B28" s="665"/>
      <c r="C28" s="663"/>
      <c r="D28" s="664"/>
      <c r="E28" s="674"/>
      <c r="F28" s="662"/>
    </row>
    <row r="29" spans="1:6" s="667" customFormat="1" ht="26.1" customHeight="1" x14ac:dyDescent="0.25">
      <c r="A29" s="673"/>
      <c r="B29" s="673"/>
      <c r="C29" s="673"/>
      <c r="D29" s="673"/>
      <c r="E29" s="672"/>
      <c r="F29" s="671"/>
    </row>
    <row r="30" spans="1:6" s="667" customFormat="1" ht="26.1" customHeight="1" x14ac:dyDescent="0.25">
      <c r="A30" s="673"/>
      <c r="B30" s="673"/>
      <c r="C30" s="673"/>
      <c r="D30" s="673"/>
      <c r="E30" s="672"/>
      <c r="F30" s="671"/>
    </row>
    <row r="31" spans="1:6" s="667" customFormat="1" ht="26.1" customHeight="1" x14ac:dyDescent="0.25">
      <c r="A31" s="673"/>
      <c r="B31" s="673"/>
      <c r="C31" s="673"/>
      <c r="D31" s="673"/>
      <c r="E31" s="672"/>
      <c r="F31" s="671"/>
    </row>
    <row r="32" spans="1:6" s="667" customFormat="1" ht="26.1" customHeight="1" x14ac:dyDescent="0.25">
      <c r="A32" s="673"/>
      <c r="B32" s="673"/>
      <c r="C32" s="673"/>
      <c r="D32" s="673"/>
      <c r="E32" s="672"/>
      <c r="F32" s="671"/>
    </row>
    <row r="33" spans="1:6" s="667" customFormat="1" ht="26.1" customHeight="1" x14ac:dyDescent="0.25">
      <c r="A33" s="673"/>
      <c r="B33" s="673"/>
      <c r="C33" s="673"/>
      <c r="D33" s="673"/>
      <c r="E33" s="672"/>
      <c r="F33" s="671"/>
    </row>
    <row r="34" spans="1:6" s="667" customFormat="1" ht="26.1" customHeight="1" x14ac:dyDescent="0.25">
      <c r="A34" s="673"/>
      <c r="B34" s="673"/>
      <c r="C34" s="673"/>
      <c r="D34" s="673"/>
      <c r="E34" s="672"/>
      <c r="F34" s="671"/>
    </row>
    <row r="35" spans="1:6" s="667" customFormat="1" ht="26.1" customHeight="1" x14ac:dyDescent="0.25">
      <c r="A35" s="673"/>
      <c r="B35" s="673"/>
      <c r="C35" s="673"/>
      <c r="D35" s="673"/>
      <c r="E35" s="672"/>
      <c r="F35" s="671"/>
    </row>
    <row r="36" spans="1:6" s="667" customFormat="1" ht="26.1" customHeight="1" x14ac:dyDescent="0.25">
      <c r="A36" s="673"/>
      <c r="B36" s="673"/>
      <c r="C36" s="673"/>
      <c r="D36" s="673"/>
      <c r="E36" s="672"/>
      <c r="F36" s="671"/>
    </row>
    <row r="37" spans="1:6" s="667" customFormat="1" ht="26.1" customHeight="1" x14ac:dyDescent="0.25">
      <c r="A37" s="673"/>
      <c r="B37" s="673"/>
      <c r="C37" s="673"/>
      <c r="D37" s="673"/>
      <c r="E37" s="672"/>
      <c r="F37" s="671"/>
    </row>
    <row r="38" spans="1:6" s="667" customFormat="1" ht="26.1" customHeight="1" x14ac:dyDescent="0.25">
      <c r="A38" s="673"/>
      <c r="B38" s="673"/>
      <c r="C38" s="673"/>
      <c r="D38" s="673"/>
      <c r="E38" s="672"/>
      <c r="F38" s="671"/>
    </row>
    <row r="39" spans="1:6" s="667" customFormat="1" ht="45" customHeight="1" x14ac:dyDescent="0.25">
      <c r="A39" s="673"/>
      <c r="B39" s="673"/>
      <c r="C39" s="673"/>
      <c r="D39" s="673"/>
      <c r="E39" s="672"/>
      <c r="F39" s="671"/>
    </row>
    <row r="40" spans="1:6" s="667" customFormat="1" ht="45" customHeight="1" x14ac:dyDescent="0.25">
      <c r="A40" s="673"/>
      <c r="B40" s="673"/>
      <c r="C40" s="673"/>
      <c r="D40" s="673"/>
      <c r="E40" s="672"/>
      <c r="F40" s="671"/>
    </row>
    <row r="41" spans="1:6" ht="18" customHeight="1" x14ac:dyDescent="0.25">
      <c r="A41" s="673"/>
      <c r="B41" s="673"/>
      <c r="C41" s="673"/>
      <c r="D41" s="673"/>
      <c r="E41" s="672"/>
      <c r="F41" s="671"/>
    </row>
    <row r="42" spans="1:6" s="667" customFormat="1" ht="50.25" customHeight="1" x14ac:dyDescent="0.25">
      <c r="A42" s="673"/>
      <c r="B42" s="673"/>
      <c r="C42" s="673"/>
      <c r="D42" s="673"/>
      <c r="E42" s="672"/>
      <c r="F42" s="671"/>
    </row>
    <row r="43" spans="1:6" s="667" customFormat="1" ht="26.1" customHeight="1" x14ac:dyDescent="0.25">
      <c r="A43" s="673"/>
      <c r="B43" s="673"/>
      <c r="C43" s="673"/>
      <c r="D43" s="673"/>
      <c r="E43" s="672"/>
      <c r="F43" s="671"/>
    </row>
    <row r="44" spans="1:6" s="667" customFormat="1" ht="26.1" customHeight="1" x14ac:dyDescent="0.25">
      <c r="A44" s="673"/>
      <c r="B44" s="673"/>
      <c r="C44" s="673"/>
      <c r="D44" s="673"/>
      <c r="E44" s="672"/>
      <c r="F44" s="671"/>
    </row>
    <row r="45" spans="1:6" s="667" customFormat="1" ht="26.1" customHeight="1" x14ac:dyDescent="0.25">
      <c r="A45" s="673"/>
      <c r="B45" s="673"/>
      <c r="C45" s="673"/>
      <c r="D45" s="673"/>
      <c r="E45" s="672"/>
      <c r="F45" s="671"/>
    </row>
    <row r="46" spans="1:6" s="667" customFormat="1" ht="26.1" customHeight="1" x14ac:dyDescent="0.25">
      <c r="A46" s="673"/>
      <c r="B46" s="673"/>
      <c r="C46" s="673"/>
      <c r="D46" s="673"/>
      <c r="E46" s="672"/>
      <c r="F46" s="671"/>
    </row>
    <row r="47" spans="1:6" s="667" customFormat="1" ht="26.1" customHeight="1" x14ac:dyDescent="0.25">
      <c r="A47" s="673"/>
      <c r="B47" s="673"/>
      <c r="C47" s="673"/>
      <c r="D47" s="673"/>
      <c r="E47" s="672"/>
      <c r="F47" s="671"/>
    </row>
    <row r="48" spans="1:6" s="667" customFormat="1" ht="26.1" customHeight="1" x14ac:dyDescent="0.25">
      <c r="A48" s="670"/>
      <c r="B48" s="670"/>
      <c r="C48" s="670"/>
      <c r="D48" s="670"/>
      <c r="E48" s="669"/>
      <c r="F48" s="668"/>
    </row>
    <row r="49" spans="1:6" s="667" customFormat="1" ht="26.1" customHeight="1" x14ac:dyDescent="0.25">
      <c r="A49" s="670"/>
      <c r="B49" s="670"/>
      <c r="C49" s="670"/>
      <c r="D49" s="670"/>
      <c r="E49" s="669"/>
      <c r="F49" s="668"/>
    </row>
    <row r="50" spans="1:6" s="667" customFormat="1" ht="26.1" customHeight="1" x14ac:dyDescent="0.25">
      <c r="A50" s="666"/>
      <c r="B50" s="665"/>
      <c r="C50" s="663"/>
      <c r="D50" s="664"/>
      <c r="E50" s="663"/>
      <c r="F50" s="662"/>
    </row>
    <row r="51" spans="1:6" s="667" customFormat="1" ht="26.1" customHeight="1" x14ac:dyDescent="0.25">
      <c r="A51" s="666"/>
      <c r="B51" s="665"/>
      <c r="C51" s="663"/>
      <c r="D51" s="664"/>
      <c r="E51" s="663"/>
      <c r="F51" s="662"/>
    </row>
    <row r="52" spans="1:6" s="667" customFormat="1" ht="26.1" customHeight="1" x14ac:dyDescent="0.25">
      <c r="A52" s="666"/>
      <c r="B52" s="665"/>
      <c r="C52" s="663"/>
      <c r="D52" s="664"/>
      <c r="E52" s="663"/>
      <c r="F52" s="662"/>
    </row>
    <row r="53" spans="1:6" s="667" customFormat="1" ht="26.1" customHeight="1" x14ac:dyDescent="0.25">
      <c r="A53" s="666"/>
      <c r="B53" s="665"/>
      <c r="C53" s="663"/>
      <c r="D53" s="664"/>
      <c r="E53" s="663"/>
      <c r="F53" s="662"/>
    </row>
    <row r="54" spans="1:6" s="667" customFormat="1" ht="26.1" customHeight="1" x14ac:dyDescent="0.25">
      <c r="A54" s="666"/>
      <c r="B54" s="665"/>
      <c r="C54" s="663"/>
      <c r="D54" s="664"/>
      <c r="E54" s="663"/>
      <c r="F54" s="662"/>
    </row>
    <row r="55" spans="1:6" s="667" customFormat="1" ht="26.1" customHeight="1" x14ac:dyDescent="0.25">
      <c r="A55" s="666"/>
      <c r="B55" s="665"/>
      <c r="C55" s="663"/>
      <c r="D55" s="664"/>
      <c r="E55" s="663"/>
      <c r="F55" s="662"/>
    </row>
    <row r="56" spans="1:6" s="667" customFormat="1" ht="26.1" customHeight="1" x14ac:dyDescent="0.25">
      <c r="A56" s="666"/>
      <c r="B56" s="665"/>
      <c r="C56" s="663"/>
      <c r="D56" s="664"/>
      <c r="E56" s="663"/>
      <c r="F56" s="662"/>
    </row>
    <row r="57" spans="1:6" s="667" customFormat="1" ht="26.1" customHeight="1" x14ac:dyDescent="0.25">
      <c r="A57" s="666"/>
      <c r="B57" s="665"/>
      <c r="C57" s="663"/>
      <c r="D57" s="664"/>
      <c r="E57" s="663"/>
      <c r="F57" s="662"/>
    </row>
    <row r="58" spans="1:6" s="667" customFormat="1" ht="26.1" customHeight="1" x14ac:dyDescent="0.25">
      <c r="A58" s="666"/>
      <c r="B58" s="665"/>
      <c r="C58" s="663"/>
      <c r="D58" s="664"/>
      <c r="E58" s="663"/>
      <c r="F58" s="662"/>
    </row>
    <row r="59" spans="1:6" s="667" customFormat="1" ht="26.1" customHeight="1" x14ac:dyDescent="0.25">
      <c r="A59" s="666"/>
      <c r="B59" s="665"/>
      <c r="C59" s="663"/>
      <c r="D59" s="664"/>
      <c r="E59" s="663"/>
      <c r="F59" s="662"/>
    </row>
    <row r="60" spans="1:6" s="667" customFormat="1" ht="26.1" customHeight="1" x14ac:dyDescent="0.25">
      <c r="A60" s="666"/>
      <c r="B60" s="665"/>
      <c r="C60" s="663"/>
      <c r="D60" s="664"/>
      <c r="E60" s="663"/>
      <c r="F60" s="662"/>
    </row>
    <row r="61" spans="1:6" s="667" customFormat="1" ht="26.1" customHeight="1" x14ac:dyDescent="0.25">
      <c r="A61" s="666"/>
      <c r="B61" s="665"/>
      <c r="C61" s="663"/>
      <c r="D61" s="664"/>
      <c r="E61" s="663"/>
      <c r="F61" s="662"/>
    </row>
    <row r="62" spans="1:6" ht="22.5" customHeight="1" x14ac:dyDescent="0.25"/>
    <row r="63" spans="1:6" ht="21.75" customHeight="1" x14ac:dyDescent="0.25"/>
  </sheetData>
  <sheetProtection selectLockedCells="1"/>
  <mergeCells count="3">
    <mergeCell ref="A1:F1"/>
    <mergeCell ref="A14:B14"/>
    <mergeCell ref="A3:F3"/>
  </mergeCells>
  <pageMargins left="0.55000000000000004" right="0.61" top="1.0629921259842521" bottom="0.79" header="0.51181102362204722" footer="0.19685039370078741"/>
  <pageSetup paperSize="256" scale="99" firstPageNumber="3" fitToHeight="0" orientation="portrait" useFirstPageNumber="1" r:id="rId1"/>
  <headerFooter>
    <oddHeader>&amp;L
____________________________________________________________
&amp;C&amp;G
&amp;R
 _______________________________________________</oddHead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D12"/>
  <sheetViews>
    <sheetView workbookViewId="0">
      <selection activeCell="C9" sqref="C9"/>
    </sheetView>
  </sheetViews>
  <sheetFormatPr defaultRowHeight="13.2" x14ac:dyDescent="0.25"/>
  <cols>
    <col min="2" max="2" width="64.5546875" customWidth="1"/>
    <col min="3" max="3" width="20.109375" customWidth="1"/>
    <col min="4" max="4" width="12.33203125" bestFit="1" customWidth="1"/>
  </cols>
  <sheetData>
    <row r="3" spans="1:4" ht="27.6" customHeight="1" x14ac:dyDescent="0.25">
      <c r="A3" s="347"/>
      <c r="B3" s="709" t="s">
        <v>529</v>
      </c>
      <c r="C3" s="347"/>
      <c r="D3" s="806"/>
    </row>
    <row r="4" spans="1:4" ht="26.4" x14ac:dyDescent="0.25">
      <c r="A4" s="721" t="s">
        <v>285</v>
      </c>
      <c r="B4" s="500" t="s">
        <v>271</v>
      </c>
      <c r="C4" s="348">
        <f>'1. Popis nadvoz KR0062'!F217</f>
        <v>0</v>
      </c>
      <c r="D4" s="807"/>
    </row>
    <row r="5" spans="1:4" ht="39.6" x14ac:dyDescent="0.25">
      <c r="A5" s="721" t="s">
        <v>289</v>
      </c>
      <c r="B5" s="500" t="s">
        <v>272</v>
      </c>
      <c r="C5" s="348">
        <f>'1. Popis nadvoz KR0062'!H63</f>
        <v>0</v>
      </c>
      <c r="D5" s="806"/>
    </row>
    <row r="6" spans="1:4" ht="26.4" x14ac:dyDescent="0.25">
      <c r="A6" s="721" t="s">
        <v>555</v>
      </c>
      <c r="B6" s="500" t="s">
        <v>273</v>
      </c>
      <c r="C6" s="348">
        <f>'2.Popis TK vodov KR0062'!F19</f>
        <v>0</v>
      </c>
      <c r="D6" s="807"/>
    </row>
    <row r="7" spans="1:4" ht="26.4" x14ac:dyDescent="0.25">
      <c r="A7" s="721" t="s">
        <v>328</v>
      </c>
      <c r="B7" s="500" t="s">
        <v>274</v>
      </c>
      <c r="C7" s="348">
        <f>'3. Popis ozemljitve KR0062'!F14</f>
        <v>0</v>
      </c>
      <c r="D7" s="806"/>
    </row>
    <row r="8" spans="1:4" ht="13.8" thickBot="1" x14ac:dyDescent="0.3">
      <c r="B8" s="710"/>
      <c r="C8" s="711"/>
    </row>
    <row r="9" spans="1:4" ht="15.6" thickBot="1" x14ac:dyDescent="0.3">
      <c r="B9" s="712" t="s">
        <v>1</v>
      </c>
      <c r="C9" s="713">
        <f>SUM(C4:C8)</f>
        <v>0</v>
      </c>
      <c r="D9" s="720"/>
    </row>
    <row r="10" spans="1:4" ht="15" x14ac:dyDescent="0.25">
      <c r="B10" s="714" t="s">
        <v>2</v>
      </c>
      <c r="C10" s="715">
        <f>C9*0.22</f>
        <v>0</v>
      </c>
      <c r="D10" s="720"/>
    </row>
    <row r="11" spans="1:4" ht="15.6" thickBot="1" x14ac:dyDescent="0.3">
      <c r="B11" s="716" t="s">
        <v>0</v>
      </c>
      <c r="C11" s="717">
        <f>C9+C10</f>
        <v>0</v>
      </c>
      <c r="D11" s="720"/>
    </row>
    <row r="12" spans="1:4" x14ac:dyDescent="0.25">
      <c r="B12" s="505"/>
      <c r="C12" s="505"/>
    </row>
  </sheetData>
  <pageMargins left="0.7" right="0.7" top="0.75" bottom="0.75" header="0.3" footer="0.3"/>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K219"/>
  <sheetViews>
    <sheetView topLeftCell="A61" workbookViewId="0">
      <selection activeCell="F71" sqref="F71"/>
    </sheetView>
  </sheetViews>
  <sheetFormatPr defaultRowHeight="13.2" x14ac:dyDescent="0.25"/>
  <cols>
    <col min="2" max="2" width="31.5546875" customWidth="1"/>
    <col min="3" max="3" width="9.109375" customWidth="1"/>
    <col min="4" max="4" width="41.88671875" customWidth="1"/>
    <col min="5" max="5" width="13.44140625" customWidth="1"/>
    <col min="6" max="6" width="15.44140625" customWidth="1"/>
    <col min="7" max="7" width="15.88671875" bestFit="1" customWidth="1"/>
    <col min="8" max="8" width="19" customWidth="1"/>
  </cols>
  <sheetData>
    <row r="2" spans="1:8" ht="17.399999999999999" x14ac:dyDescent="0.3">
      <c r="A2" s="333" t="s">
        <v>433</v>
      </c>
      <c r="B2" s="334"/>
      <c r="C2" s="334"/>
      <c r="D2" s="335"/>
      <c r="E2" s="334"/>
      <c r="F2" s="336"/>
      <c r="G2" s="337"/>
      <c r="H2" s="337"/>
    </row>
    <row r="3" spans="1:8" ht="15.6" thickBot="1" x14ac:dyDescent="0.3">
      <c r="A3" s="338"/>
      <c r="B3" s="339" t="s">
        <v>251</v>
      </c>
      <c r="C3" s="339" t="s">
        <v>252</v>
      </c>
      <c r="D3" s="340" t="s">
        <v>253</v>
      </c>
      <c r="E3" s="339" t="s">
        <v>254</v>
      </c>
      <c r="F3" s="341" t="s">
        <v>255</v>
      </c>
      <c r="G3" s="342" t="s">
        <v>256</v>
      </c>
      <c r="H3" s="342" t="s">
        <v>434</v>
      </c>
    </row>
    <row r="4" spans="1:8" x14ac:dyDescent="0.25">
      <c r="B4" s="134" t="s">
        <v>435</v>
      </c>
      <c r="C4" s="134"/>
      <c r="D4" s="138"/>
      <c r="E4" s="134"/>
      <c r="F4" s="136"/>
      <c r="G4" s="137"/>
      <c r="H4" s="137"/>
    </row>
    <row r="5" spans="1:8" x14ac:dyDescent="0.25">
      <c r="B5" s="134" t="s">
        <v>148</v>
      </c>
      <c r="C5" s="134"/>
      <c r="D5" s="138"/>
      <c r="E5" s="134"/>
      <c r="F5" s="136"/>
      <c r="G5" s="137"/>
      <c r="H5" s="137"/>
    </row>
    <row r="6" spans="1:8" x14ac:dyDescent="0.25">
      <c r="B6" s="134"/>
      <c r="C6" s="134" t="s">
        <v>436</v>
      </c>
      <c r="D6" s="994" t="s">
        <v>149</v>
      </c>
      <c r="E6" s="994"/>
      <c r="F6" s="994"/>
      <c r="G6" s="994"/>
      <c r="H6" s="994"/>
    </row>
    <row r="7" spans="1:8" x14ac:dyDescent="0.25">
      <c r="A7" s="343"/>
      <c r="B7" s="139"/>
      <c r="C7" s="139" t="s">
        <v>437</v>
      </c>
      <c r="D7" s="994" t="s">
        <v>150</v>
      </c>
      <c r="E7" s="994" t="s">
        <v>151</v>
      </c>
      <c r="F7" s="994">
        <v>0</v>
      </c>
      <c r="G7" s="994">
        <v>0</v>
      </c>
      <c r="H7" s="994">
        <f t="shared" ref="H7:H8" si="0">F7*G7</f>
        <v>0</v>
      </c>
    </row>
    <row r="8" spans="1:8" x14ac:dyDescent="0.25">
      <c r="B8" s="134"/>
      <c r="C8" s="134" t="s">
        <v>438</v>
      </c>
      <c r="D8" s="994" t="s">
        <v>152</v>
      </c>
      <c r="E8" s="994" t="s">
        <v>151</v>
      </c>
      <c r="F8" s="994">
        <v>0</v>
      </c>
      <c r="G8" s="994">
        <v>0</v>
      </c>
      <c r="H8" s="994">
        <f t="shared" si="0"/>
        <v>0</v>
      </c>
    </row>
    <row r="9" spans="1:8" x14ac:dyDescent="0.25">
      <c r="B9" s="134" t="s">
        <v>153</v>
      </c>
      <c r="C9" s="134"/>
      <c r="D9" s="138"/>
      <c r="E9" s="134"/>
      <c r="F9" s="136"/>
      <c r="G9" s="137"/>
      <c r="H9" s="137"/>
    </row>
    <row r="10" spans="1:8" x14ac:dyDescent="0.25">
      <c r="A10" s="343"/>
      <c r="B10" s="139" t="s">
        <v>154</v>
      </c>
      <c r="C10" s="139"/>
      <c r="D10" s="344"/>
      <c r="E10" s="139"/>
      <c r="F10" s="136"/>
      <c r="G10" s="345"/>
      <c r="H10" s="137"/>
    </row>
    <row r="11" spans="1:8" ht="26.4" x14ac:dyDescent="0.25">
      <c r="A11" s="343"/>
      <c r="B11" s="139"/>
      <c r="C11" s="139" t="s">
        <v>155</v>
      </c>
      <c r="D11" s="344" t="s">
        <v>156</v>
      </c>
      <c r="E11" s="139" t="s">
        <v>157</v>
      </c>
      <c r="F11" s="136">
        <v>0.05</v>
      </c>
      <c r="G11" s="345"/>
      <c r="H11" s="137">
        <f>ROUND(F11*G11,2)</f>
        <v>0</v>
      </c>
    </row>
    <row r="12" spans="1:8" ht="26.4" x14ac:dyDescent="0.25">
      <c r="A12" s="343"/>
      <c r="B12" s="139"/>
      <c r="C12" s="139" t="s">
        <v>161</v>
      </c>
      <c r="D12" s="344" t="s">
        <v>162</v>
      </c>
      <c r="E12" s="139" t="s">
        <v>157</v>
      </c>
      <c r="F12" s="136">
        <v>3.0000000000000002E-2</v>
      </c>
      <c r="G12" s="345"/>
      <c r="H12" s="137">
        <f t="shared" ref="H12:H60" si="1">ROUND(F12*G12,2)</f>
        <v>0</v>
      </c>
    </row>
    <row r="13" spans="1:8" ht="26.4" x14ac:dyDescent="0.25">
      <c r="A13" s="343"/>
      <c r="B13" s="139"/>
      <c r="C13" s="139" t="s">
        <v>158</v>
      </c>
      <c r="D13" s="344" t="s">
        <v>159</v>
      </c>
      <c r="E13" s="139" t="s">
        <v>160</v>
      </c>
      <c r="F13" s="136">
        <v>8</v>
      </c>
      <c r="G13" s="345"/>
      <c r="H13" s="137">
        <f t="shared" si="1"/>
        <v>0</v>
      </c>
    </row>
    <row r="14" spans="1:8" x14ac:dyDescent="0.25">
      <c r="A14" s="343"/>
      <c r="B14" s="139" t="s">
        <v>163</v>
      </c>
      <c r="C14" s="139"/>
      <c r="D14" s="344"/>
      <c r="E14" s="139"/>
      <c r="F14" s="136"/>
      <c r="G14" s="345"/>
      <c r="H14" s="137"/>
    </row>
    <row r="15" spans="1:8" ht="26.4" x14ac:dyDescent="0.25">
      <c r="A15" s="343"/>
      <c r="B15" s="139"/>
      <c r="C15" s="139" t="s">
        <v>164</v>
      </c>
      <c r="D15" s="344" t="s">
        <v>165</v>
      </c>
      <c r="E15" s="139" t="s">
        <v>166</v>
      </c>
      <c r="F15" s="346">
        <v>50</v>
      </c>
      <c r="G15" s="345"/>
      <c r="H15" s="137">
        <f t="shared" si="1"/>
        <v>0</v>
      </c>
    </row>
    <row r="16" spans="1:8" ht="26.4" x14ac:dyDescent="0.25">
      <c r="A16" s="343"/>
      <c r="B16" s="139"/>
      <c r="C16" s="139" t="s">
        <v>167</v>
      </c>
      <c r="D16" s="344" t="s">
        <v>168</v>
      </c>
      <c r="E16" s="139" t="s">
        <v>160</v>
      </c>
      <c r="F16" s="346">
        <v>36</v>
      </c>
      <c r="G16" s="345"/>
      <c r="H16" s="137">
        <f t="shared" si="1"/>
        <v>0</v>
      </c>
    </row>
    <row r="17" spans="1:11" ht="26.4" x14ac:dyDescent="0.25">
      <c r="A17" s="343"/>
      <c r="B17" s="139"/>
      <c r="C17" s="139" t="s">
        <v>169</v>
      </c>
      <c r="D17" s="344" t="s">
        <v>170</v>
      </c>
      <c r="E17" s="139" t="s">
        <v>166</v>
      </c>
      <c r="F17" s="346">
        <v>259</v>
      </c>
      <c r="G17" s="345"/>
      <c r="H17" s="137">
        <f t="shared" si="1"/>
        <v>0</v>
      </c>
    </row>
    <row r="18" spans="1:11" ht="26.4" x14ac:dyDescent="0.25">
      <c r="A18" s="343"/>
      <c r="B18" s="139"/>
      <c r="C18" s="139" t="s">
        <v>171</v>
      </c>
      <c r="D18" s="344" t="s">
        <v>172</v>
      </c>
      <c r="E18" s="139" t="s">
        <v>173</v>
      </c>
      <c r="F18" s="346">
        <v>12</v>
      </c>
      <c r="G18" s="345"/>
      <c r="H18" s="137">
        <f t="shared" si="1"/>
        <v>0</v>
      </c>
    </row>
    <row r="19" spans="1:11" ht="26.4" x14ac:dyDescent="0.25">
      <c r="A19" s="343"/>
      <c r="B19" s="139"/>
      <c r="C19" s="139" t="s">
        <v>174</v>
      </c>
      <c r="D19" s="344" t="s">
        <v>175</v>
      </c>
      <c r="E19" s="139" t="s">
        <v>160</v>
      </c>
      <c r="F19" s="346">
        <v>1</v>
      </c>
      <c r="G19" s="345"/>
      <c r="H19" s="137">
        <f t="shared" si="1"/>
        <v>0</v>
      </c>
    </row>
    <row r="20" spans="1:11" x14ac:dyDescent="0.25">
      <c r="A20" s="343"/>
      <c r="B20" s="139" t="s">
        <v>176</v>
      </c>
      <c r="C20" s="139"/>
      <c r="D20" s="344"/>
      <c r="E20" s="139"/>
      <c r="F20" s="346"/>
      <c r="G20" s="345"/>
      <c r="H20" s="137"/>
    </row>
    <row r="21" spans="1:11" x14ac:dyDescent="0.25">
      <c r="A21" s="343"/>
      <c r="B21" s="139" t="s">
        <v>177</v>
      </c>
      <c r="C21" s="139"/>
      <c r="D21" s="344"/>
      <c r="E21" s="139"/>
      <c r="F21" s="346"/>
      <c r="G21" s="345"/>
      <c r="H21" s="137"/>
    </row>
    <row r="22" spans="1:11" ht="26.4" x14ac:dyDescent="0.25">
      <c r="A22" s="343"/>
      <c r="B22" s="139"/>
      <c r="C22" s="139" t="s">
        <v>178</v>
      </c>
      <c r="D22" s="344" t="s">
        <v>179</v>
      </c>
      <c r="E22" s="139" t="s">
        <v>180</v>
      </c>
      <c r="F22" s="346">
        <v>8</v>
      </c>
      <c r="G22" s="345"/>
      <c r="H22" s="137">
        <f t="shared" si="1"/>
        <v>0</v>
      </c>
    </row>
    <row r="23" spans="1:11" ht="26.4" x14ac:dyDescent="0.25">
      <c r="B23" s="134"/>
      <c r="C23" s="134" t="s">
        <v>183</v>
      </c>
      <c r="D23" s="138" t="s">
        <v>184</v>
      </c>
      <c r="E23" s="134" t="s">
        <v>180</v>
      </c>
      <c r="F23" s="136">
        <v>354</v>
      </c>
      <c r="G23" s="137"/>
      <c r="H23" s="137">
        <f t="shared" si="1"/>
        <v>0</v>
      </c>
      <c r="K23" s="779"/>
    </row>
    <row r="24" spans="1:11" ht="52.8" x14ac:dyDescent="0.25">
      <c r="A24" s="343"/>
      <c r="B24" s="139"/>
      <c r="C24" s="139" t="s">
        <v>439</v>
      </c>
      <c r="D24" s="344" t="s">
        <v>440</v>
      </c>
      <c r="E24" s="139" t="s">
        <v>180</v>
      </c>
      <c r="F24" s="346">
        <v>9</v>
      </c>
      <c r="G24" s="345"/>
      <c r="H24" s="137">
        <f t="shared" si="1"/>
        <v>0</v>
      </c>
    </row>
    <row r="25" spans="1:11" ht="52.8" x14ac:dyDescent="0.25">
      <c r="B25" s="134"/>
      <c r="C25" s="134" t="s">
        <v>441</v>
      </c>
      <c r="D25" s="138" t="s">
        <v>442</v>
      </c>
      <c r="E25" s="134" t="s">
        <v>180</v>
      </c>
      <c r="F25" s="136">
        <v>5</v>
      </c>
      <c r="G25" s="137"/>
      <c r="H25" s="137">
        <f t="shared" si="1"/>
        <v>0</v>
      </c>
    </row>
    <row r="26" spans="1:11" x14ac:dyDescent="0.25">
      <c r="B26" s="134" t="s">
        <v>185</v>
      </c>
      <c r="C26" s="134"/>
      <c r="D26" s="138"/>
      <c r="E26" s="134"/>
      <c r="F26" s="136"/>
      <c r="G26" s="137"/>
      <c r="H26" s="137"/>
    </row>
    <row r="27" spans="1:11" ht="26.4" x14ac:dyDescent="0.25">
      <c r="B27" s="134"/>
      <c r="C27" s="134" t="s">
        <v>186</v>
      </c>
      <c r="D27" s="138" t="s">
        <v>187</v>
      </c>
      <c r="E27" s="134" t="s">
        <v>166</v>
      </c>
      <c r="F27" s="136">
        <v>5</v>
      </c>
      <c r="G27" s="137"/>
      <c r="H27" s="137">
        <f t="shared" si="1"/>
        <v>0</v>
      </c>
    </row>
    <row r="28" spans="1:11" x14ac:dyDescent="0.25">
      <c r="B28" s="134" t="s">
        <v>188</v>
      </c>
      <c r="C28" s="134"/>
      <c r="D28" s="138"/>
      <c r="E28" s="134"/>
      <c r="F28" s="136"/>
      <c r="G28" s="137"/>
      <c r="H28" s="137"/>
    </row>
    <row r="29" spans="1:11" ht="39.6" x14ac:dyDescent="0.25">
      <c r="B29" s="134"/>
      <c r="C29" s="134" t="s">
        <v>189</v>
      </c>
      <c r="D29" s="138" t="s">
        <v>190</v>
      </c>
      <c r="E29" s="134" t="s">
        <v>166</v>
      </c>
      <c r="F29" s="136">
        <v>212</v>
      </c>
      <c r="G29" s="137"/>
      <c r="H29" s="137">
        <f t="shared" si="1"/>
        <v>0</v>
      </c>
    </row>
    <row r="30" spans="1:11" x14ac:dyDescent="0.25">
      <c r="B30" s="134" t="s">
        <v>191</v>
      </c>
      <c r="C30" s="134"/>
      <c r="D30" s="138"/>
      <c r="E30" s="134"/>
      <c r="F30" s="136"/>
      <c r="G30" s="137"/>
      <c r="H30" s="137"/>
    </row>
    <row r="31" spans="1:11" ht="26.4" x14ac:dyDescent="0.25">
      <c r="B31" s="134"/>
      <c r="C31" s="134" t="s">
        <v>192</v>
      </c>
      <c r="D31" s="138" t="s">
        <v>193</v>
      </c>
      <c r="E31" s="134" t="s">
        <v>180</v>
      </c>
      <c r="F31" s="136">
        <v>41</v>
      </c>
      <c r="G31" s="137"/>
      <c r="H31" s="137">
        <f t="shared" si="1"/>
        <v>0</v>
      </c>
    </row>
    <row r="32" spans="1:11" ht="39.6" x14ac:dyDescent="0.25">
      <c r="B32" s="134"/>
      <c r="C32" s="134" t="s">
        <v>194</v>
      </c>
      <c r="D32" s="138" t="s">
        <v>195</v>
      </c>
      <c r="E32" s="134" t="s">
        <v>180</v>
      </c>
      <c r="F32" s="136">
        <v>193</v>
      </c>
      <c r="G32" s="137"/>
      <c r="H32" s="137">
        <f t="shared" si="1"/>
        <v>0</v>
      </c>
    </row>
    <row r="33" spans="2:8" x14ac:dyDescent="0.25">
      <c r="B33" s="134" t="s">
        <v>198</v>
      </c>
      <c r="C33" s="134"/>
      <c r="D33" s="138"/>
      <c r="E33" s="134"/>
      <c r="F33" s="136"/>
      <c r="G33" s="137"/>
      <c r="H33" s="137"/>
    </row>
    <row r="34" spans="2:8" ht="26.4" x14ac:dyDescent="0.25">
      <c r="B34" s="134"/>
      <c r="C34" s="134" t="s">
        <v>199</v>
      </c>
      <c r="D34" s="138" t="s">
        <v>200</v>
      </c>
      <c r="E34" s="134" t="s">
        <v>166</v>
      </c>
      <c r="F34" s="136">
        <v>49</v>
      </c>
      <c r="G34" s="137"/>
      <c r="H34" s="137">
        <f t="shared" si="1"/>
        <v>0</v>
      </c>
    </row>
    <row r="35" spans="2:8" x14ac:dyDescent="0.25">
      <c r="B35" s="134"/>
      <c r="C35" s="134" t="s">
        <v>201</v>
      </c>
      <c r="D35" s="138" t="s">
        <v>202</v>
      </c>
      <c r="E35" s="134" t="s">
        <v>180</v>
      </c>
      <c r="F35" s="136">
        <v>168</v>
      </c>
      <c r="G35" s="137"/>
      <c r="H35" s="137">
        <f t="shared" si="1"/>
        <v>0</v>
      </c>
    </row>
    <row r="36" spans="2:8" x14ac:dyDescent="0.25">
      <c r="B36" s="134" t="s">
        <v>203</v>
      </c>
      <c r="C36" s="134"/>
      <c r="D36" s="138"/>
      <c r="E36" s="134"/>
      <c r="F36" s="136"/>
      <c r="G36" s="137"/>
      <c r="H36" s="137"/>
    </row>
    <row r="37" spans="2:8" x14ac:dyDescent="0.25">
      <c r="B37" s="134" t="s">
        <v>204</v>
      </c>
      <c r="C37" s="134"/>
      <c r="D37" s="138"/>
      <c r="E37" s="134"/>
      <c r="F37" s="136"/>
      <c r="G37" s="137"/>
      <c r="H37" s="137"/>
    </row>
    <row r="38" spans="2:8" ht="39.6" x14ac:dyDescent="0.25">
      <c r="B38" s="134"/>
      <c r="C38" s="134" t="s">
        <v>205</v>
      </c>
      <c r="D38" s="138" t="s">
        <v>206</v>
      </c>
      <c r="E38" s="134" t="s">
        <v>180</v>
      </c>
      <c r="F38" s="136">
        <v>92</v>
      </c>
      <c r="G38" s="137"/>
      <c r="H38" s="137">
        <f t="shared" si="1"/>
        <v>0</v>
      </c>
    </row>
    <row r="39" spans="2:8" ht="26.4" x14ac:dyDescent="0.25">
      <c r="B39" s="134"/>
      <c r="C39" s="134" t="s">
        <v>207</v>
      </c>
      <c r="D39" s="138" t="s">
        <v>208</v>
      </c>
      <c r="E39" s="134" t="s">
        <v>166</v>
      </c>
      <c r="F39" s="136">
        <v>285</v>
      </c>
      <c r="G39" s="137"/>
      <c r="H39" s="137">
        <f t="shared" si="1"/>
        <v>0</v>
      </c>
    </row>
    <row r="40" spans="2:8" x14ac:dyDescent="0.25">
      <c r="B40" s="134" t="s">
        <v>209</v>
      </c>
      <c r="C40" s="134"/>
      <c r="D40" s="138"/>
      <c r="E40" s="134"/>
      <c r="F40" s="136"/>
      <c r="G40" s="137"/>
      <c r="H40" s="137"/>
    </row>
    <row r="41" spans="2:8" ht="26.4" x14ac:dyDescent="0.25">
      <c r="B41" s="134"/>
      <c r="C41" s="134" t="s">
        <v>210</v>
      </c>
      <c r="D41" s="138" t="s">
        <v>211</v>
      </c>
      <c r="E41" s="134" t="s">
        <v>166</v>
      </c>
      <c r="F41" s="136">
        <v>281</v>
      </c>
      <c r="G41" s="137"/>
      <c r="H41" s="137">
        <f t="shared" si="1"/>
        <v>0</v>
      </c>
    </row>
    <row r="42" spans="2:8" x14ac:dyDescent="0.25">
      <c r="B42" s="134" t="s">
        <v>212</v>
      </c>
      <c r="C42" s="134"/>
      <c r="D42" s="138"/>
      <c r="E42" s="134"/>
      <c r="F42" s="136"/>
      <c r="G42" s="137"/>
      <c r="H42" s="137"/>
    </row>
    <row r="43" spans="2:8" x14ac:dyDescent="0.25">
      <c r="B43" s="134"/>
      <c r="C43" s="134" t="s">
        <v>213</v>
      </c>
      <c r="D43" s="138" t="s">
        <v>214</v>
      </c>
      <c r="E43" s="134" t="s">
        <v>180</v>
      </c>
      <c r="F43" s="136">
        <v>9</v>
      </c>
      <c r="G43" s="137"/>
      <c r="H43" s="137">
        <f t="shared" si="1"/>
        <v>0</v>
      </c>
    </row>
    <row r="44" spans="2:8" x14ac:dyDescent="0.25">
      <c r="B44" s="134" t="s">
        <v>215</v>
      </c>
      <c r="C44" s="134"/>
      <c r="D44" s="138"/>
      <c r="E44" s="134"/>
      <c r="F44" s="136"/>
      <c r="G44" s="137"/>
      <c r="H44" s="137"/>
    </row>
    <row r="45" spans="2:8" ht="39.6" x14ac:dyDescent="0.25">
      <c r="B45" s="134"/>
      <c r="C45" s="134" t="s">
        <v>443</v>
      </c>
      <c r="D45" s="138" t="s">
        <v>444</v>
      </c>
      <c r="E45" s="134" t="s">
        <v>166</v>
      </c>
      <c r="F45" s="136">
        <v>3</v>
      </c>
      <c r="G45" s="137"/>
      <c r="H45" s="137">
        <f t="shared" si="1"/>
        <v>0</v>
      </c>
    </row>
    <row r="46" spans="2:8" ht="39.6" x14ac:dyDescent="0.25">
      <c r="B46" s="134"/>
      <c r="C46" s="134" t="s">
        <v>445</v>
      </c>
      <c r="D46" s="138" t="s">
        <v>446</v>
      </c>
      <c r="E46" s="134" t="s">
        <v>173</v>
      </c>
      <c r="F46" s="136">
        <v>9</v>
      </c>
      <c r="G46" s="137"/>
      <c r="H46" s="137">
        <f t="shared" si="1"/>
        <v>0</v>
      </c>
    </row>
    <row r="47" spans="2:8" ht="39.6" x14ac:dyDescent="0.25">
      <c r="B47" s="134"/>
      <c r="C47" s="134" t="s">
        <v>447</v>
      </c>
      <c r="D47" s="138" t="s">
        <v>448</v>
      </c>
      <c r="E47" s="134" t="s">
        <v>160</v>
      </c>
      <c r="F47" s="136">
        <v>1</v>
      </c>
      <c r="G47" s="137"/>
      <c r="H47" s="137">
        <f t="shared" si="1"/>
        <v>0</v>
      </c>
    </row>
    <row r="48" spans="2:8" ht="26.4" x14ac:dyDescent="0.25">
      <c r="B48" s="134"/>
      <c r="C48" s="134" t="s">
        <v>216</v>
      </c>
      <c r="D48" s="138" t="s">
        <v>217</v>
      </c>
      <c r="E48" s="134" t="s">
        <v>173</v>
      </c>
      <c r="F48" s="136">
        <v>28</v>
      </c>
      <c r="G48" s="137"/>
      <c r="H48" s="137">
        <f t="shared" si="1"/>
        <v>0</v>
      </c>
    </row>
    <row r="49" spans="1:8" ht="26.4" x14ac:dyDescent="0.25">
      <c r="B49" s="134"/>
      <c r="C49" s="134" t="s">
        <v>449</v>
      </c>
      <c r="D49" s="138" t="s">
        <v>450</v>
      </c>
      <c r="E49" s="134" t="s">
        <v>160</v>
      </c>
      <c r="F49" s="136">
        <v>1</v>
      </c>
      <c r="G49" s="137"/>
      <c r="H49" s="137">
        <f t="shared" si="1"/>
        <v>0</v>
      </c>
    </row>
    <row r="50" spans="1:8" x14ac:dyDescent="0.25">
      <c r="B50" s="134" t="s">
        <v>218</v>
      </c>
      <c r="C50" s="134"/>
      <c r="D50" s="138"/>
      <c r="E50" s="134"/>
      <c r="F50" s="136"/>
      <c r="G50" s="137"/>
      <c r="H50" s="137"/>
    </row>
    <row r="51" spans="1:8" x14ac:dyDescent="0.25">
      <c r="B51" s="134" t="s">
        <v>451</v>
      </c>
      <c r="C51" s="134"/>
      <c r="D51" s="138"/>
      <c r="E51" s="134"/>
      <c r="F51" s="136"/>
      <c r="G51" s="137"/>
      <c r="H51" s="137"/>
    </row>
    <row r="52" spans="1:8" ht="66" x14ac:dyDescent="0.25">
      <c r="B52" s="134"/>
      <c r="C52" s="134" t="s">
        <v>231</v>
      </c>
      <c r="D52" s="138" t="s">
        <v>232</v>
      </c>
      <c r="E52" s="134" t="s">
        <v>173</v>
      </c>
      <c r="F52" s="136">
        <v>120</v>
      </c>
      <c r="G52" s="137"/>
      <c r="H52" s="137">
        <f t="shared" si="1"/>
        <v>0</v>
      </c>
    </row>
    <row r="53" spans="1:8" x14ac:dyDescent="0.25">
      <c r="B53" s="134" t="s">
        <v>452</v>
      </c>
      <c r="C53" s="134"/>
      <c r="D53" s="138"/>
      <c r="E53" s="134"/>
      <c r="F53" s="136"/>
      <c r="G53" s="137"/>
      <c r="H53" s="137"/>
    </row>
    <row r="54" spans="1:8" ht="26.4" x14ac:dyDescent="0.25">
      <c r="B54" s="134"/>
      <c r="C54" s="134" t="s">
        <v>236</v>
      </c>
      <c r="D54" s="138" t="s">
        <v>237</v>
      </c>
      <c r="E54" s="134" t="s">
        <v>160</v>
      </c>
      <c r="F54" s="136">
        <v>4</v>
      </c>
      <c r="G54" s="137"/>
      <c r="H54" s="137">
        <f t="shared" si="1"/>
        <v>0</v>
      </c>
    </row>
    <row r="55" spans="1:8" ht="39.6" x14ac:dyDescent="0.25">
      <c r="B55" s="134"/>
      <c r="C55" s="134" t="s">
        <v>238</v>
      </c>
      <c r="D55" s="138" t="s">
        <v>239</v>
      </c>
      <c r="E55" s="134" t="s">
        <v>173</v>
      </c>
      <c r="F55" s="136">
        <v>52</v>
      </c>
      <c r="G55" s="137"/>
      <c r="H55" s="137">
        <f t="shared" si="1"/>
        <v>0</v>
      </c>
    </row>
    <row r="56" spans="1:8" ht="39.6" x14ac:dyDescent="0.25">
      <c r="B56" s="134"/>
      <c r="C56" s="134" t="s">
        <v>240</v>
      </c>
      <c r="D56" s="138" t="s">
        <v>241</v>
      </c>
      <c r="E56" s="134" t="s">
        <v>160</v>
      </c>
      <c r="F56" s="136">
        <v>13</v>
      </c>
      <c r="G56" s="137"/>
      <c r="H56" s="137">
        <f t="shared" si="1"/>
        <v>0</v>
      </c>
    </row>
    <row r="57" spans="1:8" x14ac:dyDescent="0.25">
      <c r="B57" s="134" t="s">
        <v>242</v>
      </c>
      <c r="C57" s="134"/>
      <c r="D57" s="138"/>
      <c r="E57" s="134"/>
      <c r="F57" s="136"/>
      <c r="G57" s="137"/>
      <c r="H57" s="137"/>
    </row>
    <row r="58" spans="1:8" x14ac:dyDescent="0.25">
      <c r="B58" s="134" t="s">
        <v>243</v>
      </c>
      <c r="C58" s="134"/>
      <c r="D58" s="138"/>
      <c r="E58" s="134"/>
      <c r="F58" s="136"/>
      <c r="G58" s="137"/>
      <c r="H58" s="137"/>
    </row>
    <row r="59" spans="1:8" ht="26.4" x14ac:dyDescent="0.25">
      <c r="B59" s="134"/>
      <c r="C59" s="134" t="s">
        <v>246</v>
      </c>
      <c r="D59" s="138" t="s">
        <v>247</v>
      </c>
      <c r="E59" s="134" t="s">
        <v>160</v>
      </c>
      <c r="F59" s="136">
        <v>1</v>
      </c>
      <c r="G59" s="137"/>
      <c r="H59" s="137">
        <f t="shared" si="1"/>
        <v>0</v>
      </c>
    </row>
    <row r="60" spans="1:8" x14ac:dyDescent="0.25">
      <c r="B60" s="134"/>
      <c r="C60" s="134" t="s">
        <v>249</v>
      </c>
      <c r="D60" s="138" t="s">
        <v>250</v>
      </c>
      <c r="E60" s="134" t="s">
        <v>173</v>
      </c>
      <c r="F60" s="136">
        <v>30</v>
      </c>
      <c r="G60" s="137"/>
      <c r="H60" s="137">
        <f t="shared" si="1"/>
        <v>0</v>
      </c>
    </row>
    <row r="61" spans="1:8" x14ac:dyDescent="0.25">
      <c r="B61" s="134"/>
      <c r="C61" s="134"/>
      <c r="D61" s="138"/>
      <c r="E61" s="134"/>
      <c r="F61" s="136"/>
      <c r="G61" s="137"/>
      <c r="H61" s="137"/>
    </row>
    <row r="62" spans="1:8" x14ac:dyDescent="0.25">
      <c r="A62" s="349"/>
      <c r="B62" s="350"/>
      <c r="C62" s="350"/>
      <c r="D62" s="351"/>
      <c r="E62" s="350"/>
      <c r="F62" s="352"/>
      <c r="G62" s="353"/>
      <c r="H62" s="353"/>
    </row>
    <row r="63" spans="1:8" x14ac:dyDescent="0.25">
      <c r="A63" s="354"/>
      <c r="B63" s="355"/>
      <c r="C63" s="355"/>
      <c r="D63" s="356"/>
      <c r="E63" s="355"/>
      <c r="F63" s="357"/>
      <c r="G63" s="358"/>
      <c r="H63" s="719">
        <f>SUM(H11:H62)</f>
        <v>0</v>
      </c>
    </row>
    <row r="67" spans="1:6" ht="13.8" x14ac:dyDescent="0.25">
      <c r="A67" s="216" t="s">
        <v>485</v>
      </c>
      <c r="B67" s="217"/>
      <c r="C67" s="218"/>
      <c r="D67" s="219"/>
      <c r="E67" s="218"/>
      <c r="F67" s="220"/>
    </row>
    <row r="68" spans="1:6" ht="14.4" thickBot="1" x14ac:dyDescent="0.3">
      <c r="A68" s="216"/>
      <c r="B68" s="217"/>
      <c r="C68" s="218"/>
      <c r="D68" s="219"/>
      <c r="E68" s="218"/>
      <c r="F68" s="220"/>
    </row>
    <row r="69" spans="1:6" ht="24.6" thickBot="1" x14ac:dyDescent="0.3">
      <c r="A69" s="221" t="s">
        <v>284</v>
      </c>
      <c r="B69" s="222" t="s">
        <v>20</v>
      </c>
      <c r="C69" s="223" t="s">
        <v>21</v>
      </c>
      <c r="D69" s="224" t="s">
        <v>22</v>
      </c>
      <c r="E69" s="223" t="s">
        <v>23</v>
      </c>
      <c r="F69" s="225" t="s">
        <v>24</v>
      </c>
    </row>
    <row r="70" spans="1:6" x14ac:dyDescent="0.25">
      <c r="A70" s="226"/>
      <c r="B70" s="227" t="s">
        <v>25</v>
      </c>
      <c r="C70" s="228"/>
      <c r="D70" s="229"/>
      <c r="E70" s="230"/>
      <c r="F70" s="231">
        <f t="shared" ref="F70" si="2">ROUND(C70*E70,2)</f>
        <v>0</v>
      </c>
    </row>
    <row r="71" spans="1:6" ht="79.8" thickBot="1" x14ac:dyDescent="0.3">
      <c r="A71" s="232"/>
      <c r="B71" s="381" t="s">
        <v>26</v>
      </c>
      <c r="C71" s="234"/>
      <c r="D71" s="235"/>
      <c r="E71" s="236"/>
      <c r="F71" s="237">
        <f>ROUND(C71*E71,2)</f>
        <v>0</v>
      </c>
    </row>
    <row r="72" spans="1:6" ht="13.8" thickBot="1" x14ac:dyDescent="0.3">
      <c r="A72" s="238">
        <v>1</v>
      </c>
      <c r="B72" s="239" t="s">
        <v>12</v>
      </c>
      <c r="C72" s="240"/>
      <c r="D72" s="241"/>
      <c r="E72" s="240"/>
      <c r="F72" s="242"/>
    </row>
    <row r="73" spans="1:6" x14ac:dyDescent="0.25">
      <c r="A73" s="243" t="s">
        <v>285</v>
      </c>
      <c r="B73" s="244" t="s">
        <v>27</v>
      </c>
      <c r="C73" s="245"/>
      <c r="D73" s="246"/>
      <c r="E73" s="245"/>
      <c r="F73" s="247"/>
    </row>
    <row r="74" spans="1:6" ht="52.8" x14ac:dyDescent="0.25">
      <c r="A74" s="248" t="s">
        <v>286</v>
      </c>
      <c r="B74" s="249" t="s">
        <v>28</v>
      </c>
      <c r="C74" s="250">
        <v>1</v>
      </c>
      <c r="D74" s="251" t="s">
        <v>29</v>
      </c>
      <c r="E74" s="252"/>
      <c r="F74" s="253">
        <f>ROUND(C74*E74,2)</f>
        <v>0</v>
      </c>
    </row>
    <row r="75" spans="1:6" ht="79.2" x14ac:dyDescent="0.25">
      <c r="A75" s="248" t="s">
        <v>287</v>
      </c>
      <c r="B75" s="254" t="s">
        <v>30</v>
      </c>
      <c r="C75" s="255">
        <v>7</v>
      </c>
      <c r="D75" s="256" t="s">
        <v>29</v>
      </c>
      <c r="E75" s="257"/>
      <c r="F75" s="258">
        <f t="shared" ref="F75:F76" si="3">ROUND(C75*E75,2)</f>
        <v>0</v>
      </c>
    </row>
    <row r="76" spans="1:6" ht="53.4" thickBot="1" x14ac:dyDescent="0.3">
      <c r="A76" s="248" t="s">
        <v>288</v>
      </c>
      <c r="B76" s="259" t="s">
        <v>31</v>
      </c>
      <c r="C76" s="260">
        <v>16</v>
      </c>
      <c r="D76" s="261" t="s">
        <v>29</v>
      </c>
      <c r="E76" s="262"/>
      <c r="F76" s="263">
        <f t="shared" si="3"/>
        <v>0</v>
      </c>
    </row>
    <row r="77" spans="1:6" ht="13.8" thickBot="1" x14ac:dyDescent="0.3">
      <c r="A77" s="264" t="s">
        <v>285</v>
      </c>
      <c r="B77" s="265" t="s">
        <v>27</v>
      </c>
      <c r="C77" s="266"/>
      <c r="D77" s="267"/>
      <c r="E77" s="266"/>
      <c r="F77" s="268">
        <f>SUM(F74:F76)</f>
        <v>0</v>
      </c>
    </row>
    <row r="78" spans="1:6" ht="20.399999999999999" x14ac:dyDescent="0.25">
      <c r="A78" s="269" t="s">
        <v>289</v>
      </c>
      <c r="B78" s="270" t="s">
        <v>32</v>
      </c>
      <c r="C78" s="271"/>
      <c r="D78" s="272"/>
      <c r="E78" s="271"/>
      <c r="F78" s="273"/>
    </row>
    <row r="79" spans="1:6" ht="26.4" x14ac:dyDescent="0.25">
      <c r="A79" s="274" t="s">
        <v>290</v>
      </c>
      <c r="B79" s="275" t="s">
        <v>33</v>
      </c>
      <c r="C79" s="255">
        <v>52</v>
      </c>
      <c r="D79" s="276" t="s">
        <v>291</v>
      </c>
      <c r="E79" s="257"/>
      <c r="F79" s="258">
        <f t="shared" ref="F79:F84" si="4">ROUND(C79*E79,2)</f>
        <v>0</v>
      </c>
    </row>
    <row r="80" spans="1:6" ht="52.8" x14ac:dyDescent="0.25">
      <c r="A80" s="274" t="s">
        <v>292</v>
      </c>
      <c r="B80" s="275" t="s">
        <v>35</v>
      </c>
      <c r="C80" s="255">
        <v>130</v>
      </c>
      <c r="D80" s="276" t="s">
        <v>293</v>
      </c>
      <c r="E80" s="257"/>
      <c r="F80" s="258">
        <f t="shared" si="4"/>
        <v>0</v>
      </c>
    </row>
    <row r="81" spans="1:6" ht="39.6" x14ac:dyDescent="0.25">
      <c r="A81" s="274" t="s">
        <v>294</v>
      </c>
      <c r="B81" s="275" t="s">
        <v>37</v>
      </c>
      <c r="C81" s="255">
        <v>52</v>
      </c>
      <c r="D81" s="277" t="s">
        <v>295</v>
      </c>
      <c r="E81" s="359"/>
      <c r="F81" s="258">
        <f t="shared" si="4"/>
        <v>0</v>
      </c>
    </row>
    <row r="82" spans="1:6" ht="26.4" x14ac:dyDescent="0.25">
      <c r="A82" s="274" t="s">
        <v>296</v>
      </c>
      <c r="B82" s="278" t="s">
        <v>39</v>
      </c>
      <c r="C82" s="255">
        <v>52</v>
      </c>
      <c r="D82" s="276" t="s">
        <v>291</v>
      </c>
      <c r="E82" s="257"/>
      <c r="F82" s="258">
        <f t="shared" si="4"/>
        <v>0</v>
      </c>
    </row>
    <row r="83" spans="1:6" ht="171.6" x14ac:dyDescent="0.25">
      <c r="A83" s="274" t="s">
        <v>298</v>
      </c>
      <c r="B83" s="275" t="s">
        <v>40</v>
      </c>
      <c r="C83" s="255">
        <v>160</v>
      </c>
      <c r="D83" s="276" t="s">
        <v>293</v>
      </c>
      <c r="E83" s="359"/>
      <c r="F83" s="258">
        <f t="shared" si="4"/>
        <v>0</v>
      </c>
    </row>
    <row r="84" spans="1:6" ht="79.2" x14ac:dyDescent="0.25">
      <c r="A84" s="274" t="s">
        <v>300</v>
      </c>
      <c r="B84" s="275" t="s">
        <v>41</v>
      </c>
      <c r="C84" s="255">
        <v>40</v>
      </c>
      <c r="D84" s="276" t="s">
        <v>304</v>
      </c>
      <c r="E84" s="359"/>
      <c r="F84" s="258">
        <f t="shared" si="4"/>
        <v>0</v>
      </c>
    </row>
    <row r="85" spans="1:6" ht="21" thickBot="1" x14ac:dyDescent="0.3">
      <c r="A85" s="360" t="s">
        <v>289</v>
      </c>
      <c r="B85" s="361" t="s">
        <v>32</v>
      </c>
      <c r="C85" s="362"/>
      <c r="D85" s="363"/>
      <c r="E85" s="362"/>
      <c r="F85" s="364">
        <f>SUM(F79:F84)</f>
        <v>0</v>
      </c>
    </row>
    <row r="86" spans="1:6" x14ac:dyDescent="0.25">
      <c r="A86" s="269" t="s">
        <v>305</v>
      </c>
      <c r="B86" s="270" t="s">
        <v>43</v>
      </c>
      <c r="C86" s="271"/>
      <c r="D86" s="272"/>
      <c r="E86" s="271"/>
      <c r="F86" s="282"/>
    </row>
    <row r="87" spans="1:6" ht="105.6" x14ac:dyDescent="0.25">
      <c r="A87" s="274" t="s">
        <v>306</v>
      </c>
      <c r="B87" s="259" t="s">
        <v>44</v>
      </c>
      <c r="C87" s="260">
        <v>100</v>
      </c>
      <c r="D87" s="276" t="s">
        <v>293</v>
      </c>
      <c r="E87" s="262"/>
      <c r="F87" s="263">
        <f t="shared" ref="F87:F90" si="5">ROUND(C87*E87,2)</f>
        <v>0</v>
      </c>
    </row>
    <row r="88" spans="1:6" ht="132" x14ac:dyDescent="0.25">
      <c r="A88" s="274" t="s">
        <v>307</v>
      </c>
      <c r="B88" s="259" t="s">
        <v>45</v>
      </c>
      <c r="C88" s="260">
        <v>60</v>
      </c>
      <c r="D88" s="276" t="s">
        <v>293</v>
      </c>
      <c r="E88" s="262"/>
      <c r="F88" s="263">
        <f t="shared" si="5"/>
        <v>0</v>
      </c>
    </row>
    <row r="89" spans="1:6" ht="132" x14ac:dyDescent="0.25">
      <c r="A89" s="274" t="s">
        <v>308</v>
      </c>
      <c r="B89" s="259" t="s">
        <v>46</v>
      </c>
      <c r="C89" s="260">
        <v>100</v>
      </c>
      <c r="D89" s="276" t="s">
        <v>293</v>
      </c>
      <c r="E89" s="262"/>
      <c r="F89" s="263">
        <f t="shared" si="5"/>
        <v>0</v>
      </c>
    </row>
    <row r="90" spans="1:6" ht="66.599999999999994" thickBot="1" x14ac:dyDescent="0.3">
      <c r="A90" s="274" t="s">
        <v>310</v>
      </c>
      <c r="B90" s="259" t="s">
        <v>47</v>
      </c>
      <c r="C90" s="260">
        <v>240</v>
      </c>
      <c r="D90" s="276" t="s">
        <v>293</v>
      </c>
      <c r="E90" s="262"/>
      <c r="F90" s="263">
        <f t="shared" si="5"/>
        <v>0</v>
      </c>
    </row>
    <row r="91" spans="1:6" ht="13.8" thickBot="1" x14ac:dyDescent="0.3">
      <c r="A91" s="264" t="s">
        <v>305</v>
      </c>
      <c r="B91" s="265" t="s">
        <v>43</v>
      </c>
      <c r="C91" s="266"/>
      <c r="D91" s="267"/>
      <c r="E91" s="266"/>
      <c r="F91" s="268">
        <f>SUM(F87:F90)</f>
        <v>0</v>
      </c>
    </row>
    <row r="92" spans="1:6" x14ac:dyDescent="0.25">
      <c r="A92" s="269" t="s">
        <v>311</v>
      </c>
      <c r="B92" s="270" t="s">
        <v>48</v>
      </c>
      <c r="C92" s="271"/>
      <c r="D92" s="272"/>
      <c r="E92" s="271"/>
      <c r="F92" s="282"/>
    </row>
    <row r="93" spans="1:6" ht="92.4" x14ac:dyDescent="0.25">
      <c r="A93" s="274" t="s">
        <v>312</v>
      </c>
      <c r="B93" s="254" t="s">
        <v>49</v>
      </c>
      <c r="C93" s="255">
        <v>1</v>
      </c>
      <c r="D93" s="256" t="s">
        <v>29</v>
      </c>
      <c r="E93" s="257"/>
      <c r="F93" s="258">
        <f t="shared" ref="F93:F94" si="6">ROUND(C93*E93,2)</f>
        <v>0</v>
      </c>
    </row>
    <row r="94" spans="1:6" ht="93" thickBot="1" x14ac:dyDescent="0.3">
      <c r="A94" s="274" t="s">
        <v>313</v>
      </c>
      <c r="B94" s="259" t="s">
        <v>50</v>
      </c>
      <c r="C94" s="260">
        <v>1</v>
      </c>
      <c r="D94" s="261" t="s">
        <v>29</v>
      </c>
      <c r="E94" s="262"/>
      <c r="F94" s="263">
        <f t="shared" si="6"/>
        <v>0</v>
      </c>
    </row>
    <row r="95" spans="1:6" ht="13.8" thickBot="1" x14ac:dyDescent="0.3">
      <c r="A95" s="264" t="s">
        <v>311</v>
      </c>
      <c r="B95" s="265" t="s">
        <v>48</v>
      </c>
      <c r="C95" s="266"/>
      <c r="D95" s="267"/>
      <c r="E95" s="266"/>
      <c r="F95" s="268">
        <f>SUM(F93:F94)</f>
        <v>0</v>
      </c>
    </row>
    <row r="96" spans="1:6" ht="13.8" thickBot="1" x14ac:dyDescent="0.3">
      <c r="A96" s="283" t="s">
        <v>275</v>
      </c>
      <c r="B96" s="284" t="s">
        <v>12</v>
      </c>
      <c r="C96" s="285"/>
      <c r="D96" s="286"/>
      <c r="E96" s="285"/>
      <c r="F96" s="287">
        <f>SUM(F95+F85+F77+F91)</f>
        <v>0</v>
      </c>
    </row>
    <row r="97" spans="1:6" ht="24" x14ac:dyDescent="0.25">
      <c r="A97" s="288" t="s">
        <v>276</v>
      </c>
      <c r="B97" s="289" t="s">
        <v>13</v>
      </c>
      <c r="C97" s="271"/>
      <c r="D97" s="272"/>
      <c r="E97" s="271"/>
      <c r="F97" s="282"/>
    </row>
    <row r="98" spans="1:6" ht="26.4" x14ac:dyDescent="0.25">
      <c r="A98" s="274" t="s">
        <v>314</v>
      </c>
      <c r="B98" s="254" t="s">
        <v>51</v>
      </c>
      <c r="C98" s="255">
        <v>95</v>
      </c>
      <c r="D98" s="276" t="s">
        <v>293</v>
      </c>
      <c r="E98" s="257"/>
      <c r="F98" s="258">
        <f t="shared" ref="F98:F103" si="7">ROUND(C98*E98,2)</f>
        <v>0</v>
      </c>
    </row>
    <row r="99" spans="1:6" ht="39.6" x14ac:dyDescent="0.25">
      <c r="A99" s="274" t="s">
        <v>316</v>
      </c>
      <c r="B99" s="254" t="s">
        <v>52</v>
      </c>
      <c r="C99" s="255">
        <v>180</v>
      </c>
      <c r="D99" s="276" t="s">
        <v>293</v>
      </c>
      <c r="E99" s="257"/>
      <c r="F99" s="258">
        <f t="shared" si="7"/>
        <v>0</v>
      </c>
    </row>
    <row r="100" spans="1:6" ht="105.6" x14ac:dyDescent="0.25">
      <c r="A100" s="274" t="s">
        <v>318</v>
      </c>
      <c r="B100" s="254" t="s">
        <v>53</v>
      </c>
      <c r="C100" s="255">
        <v>1</v>
      </c>
      <c r="D100" s="256" t="s">
        <v>29</v>
      </c>
      <c r="E100" s="257"/>
      <c r="F100" s="258">
        <f t="shared" si="7"/>
        <v>0</v>
      </c>
    </row>
    <row r="101" spans="1:6" ht="118.8" x14ac:dyDescent="0.25">
      <c r="A101" s="274" t="s">
        <v>319</v>
      </c>
      <c r="B101" s="365" t="s">
        <v>454</v>
      </c>
      <c r="C101" s="255">
        <v>38</v>
      </c>
      <c r="D101" s="276" t="s">
        <v>293</v>
      </c>
      <c r="E101" s="290"/>
      <c r="F101" s="258">
        <f t="shared" si="7"/>
        <v>0</v>
      </c>
    </row>
    <row r="102" spans="1:6" ht="132" x14ac:dyDescent="0.25">
      <c r="A102" s="274" t="s">
        <v>320</v>
      </c>
      <c r="B102" s="365" t="s">
        <v>55</v>
      </c>
      <c r="C102" s="255">
        <v>16</v>
      </c>
      <c r="D102" s="276" t="s">
        <v>293</v>
      </c>
      <c r="E102" s="257"/>
      <c r="F102" s="258">
        <f t="shared" si="7"/>
        <v>0</v>
      </c>
    </row>
    <row r="103" spans="1:6" ht="145.80000000000001" thickBot="1" x14ac:dyDescent="0.3">
      <c r="A103" s="274" t="s">
        <v>322</v>
      </c>
      <c r="B103" s="365" t="s">
        <v>56</v>
      </c>
      <c r="C103" s="255">
        <v>110</v>
      </c>
      <c r="D103" s="276" t="s">
        <v>293</v>
      </c>
      <c r="E103" s="257"/>
      <c r="F103" s="258">
        <f t="shared" si="7"/>
        <v>0</v>
      </c>
    </row>
    <row r="104" spans="1:6" ht="21" thickBot="1" x14ac:dyDescent="0.3">
      <c r="A104" s="264" t="s">
        <v>276</v>
      </c>
      <c r="B104" s="265" t="s">
        <v>13</v>
      </c>
      <c r="C104" s="266"/>
      <c r="D104" s="267"/>
      <c r="E104" s="266"/>
      <c r="F104" s="268">
        <f>SUM(F98:F103)</f>
        <v>0</v>
      </c>
    </row>
    <row r="105" spans="1:6" ht="23.4" thickBot="1" x14ac:dyDescent="0.3">
      <c r="A105" s="283" t="s">
        <v>276</v>
      </c>
      <c r="B105" s="284" t="s">
        <v>13</v>
      </c>
      <c r="C105" s="285"/>
      <c r="D105" s="286"/>
      <c r="E105" s="285"/>
      <c r="F105" s="287">
        <f>SUM(F104)</f>
        <v>0</v>
      </c>
    </row>
    <row r="106" spans="1:6" x14ac:dyDescent="0.25">
      <c r="A106" s="291" t="s">
        <v>277</v>
      </c>
      <c r="B106" s="292" t="s">
        <v>14</v>
      </c>
      <c r="C106" s="245"/>
      <c r="D106" s="246"/>
      <c r="E106" s="245"/>
      <c r="F106" s="293"/>
    </row>
    <row r="107" spans="1:6" x14ac:dyDescent="0.25">
      <c r="A107" s="294"/>
      <c r="B107" s="295" t="s">
        <v>25</v>
      </c>
      <c r="C107" s="214"/>
      <c r="D107" s="215"/>
      <c r="E107" s="296"/>
      <c r="F107" s="16">
        <f t="shared" ref="F107" si="8">ROUND(C107*E107,2)</f>
        <v>0</v>
      </c>
    </row>
    <row r="108" spans="1:6" ht="92.4" x14ac:dyDescent="0.25">
      <c r="A108" s="226"/>
      <c r="B108" s="297" t="s">
        <v>57</v>
      </c>
      <c r="C108" s="228"/>
      <c r="D108" s="229"/>
      <c r="E108" s="298"/>
      <c r="F108" s="231">
        <f>ROUND(C108*E108,2)</f>
        <v>0</v>
      </c>
    </row>
    <row r="109" spans="1:6" x14ac:dyDescent="0.25">
      <c r="A109" s="299" t="s">
        <v>328</v>
      </c>
      <c r="B109" s="300" t="s">
        <v>58</v>
      </c>
      <c r="C109" s="301"/>
      <c r="D109" s="302"/>
      <c r="E109" s="301"/>
      <c r="F109" s="303"/>
    </row>
    <row r="110" spans="1:6" ht="66" x14ac:dyDescent="0.25">
      <c r="A110" s="274" t="s">
        <v>329</v>
      </c>
      <c r="B110" s="297" t="s">
        <v>59</v>
      </c>
      <c r="C110" s="255">
        <v>20</v>
      </c>
      <c r="D110" s="276" t="s">
        <v>304</v>
      </c>
      <c r="E110" s="290"/>
      <c r="F110" s="258">
        <f>SUM(C110*E110)</f>
        <v>0</v>
      </c>
    </row>
    <row r="111" spans="1:6" ht="52.8" x14ac:dyDescent="0.25">
      <c r="A111" s="274" t="s">
        <v>456</v>
      </c>
      <c r="B111" s="297" t="s">
        <v>486</v>
      </c>
      <c r="C111" s="255">
        <v>10</v>
      </c>
      <c r="D111" s="276" t="s">
        <v>304</v>
      </c>
      <c r="E111" s="290"/>
      <c r="F111" s="258">
        <f>SUM(C111*E111)</f>
        <v>0</v>
      </c>
    </row>
    <row r="112" spans="1:6" ht="66" x14ac:dyDescent="0.25">
      <c r="A112" s="274" t="s">
        <v>487</v>
      </c>
      <c r="B112" s="297" t="s">
        <v>61</v>
      </c>
      <c r="C112" s="255">
        <v>5</v>
      </c>
      <c r="D112" s="276" t="s">
        <v>304</v>
      </c>
      <c r="E112" s="290"/>
      <c r="F112" s="258">
        <f>SUM(C112*E112)</f>
        <v>0</v>
      </c>
    </row>
    <row r="113" spans="1:6" ht="40.200000000000003" thickBot="1" x14ac:dyDescent="0.3">
      <c r="A113" s="274" t="s">
        <v>488</v>
      </c>
      <c r="B113" s="297" t="s">
        <v>62</v>
      </c>
      <c r="C113" s="255">
        <v>5</v>
      </c>
      <c r="D113" s="276" t="s">
        <v>304</v>
      </c>
      <c r="E113" s="290"/>
      <c r="F113" s="258">
        <f>SUM(C113*E113)</f>
        <v>0</v>
      </c>
    </row>
    <row r="114" spans="1:6" ht="13.8" thickBot="1" x14ac:dyDescent="0.3">
      <c r="A114" s="264" t="s">
        <v>328</v>
      </c>
      <c r="B114" s="265" t="s">
        <v>58</v>
      </c>
      <c r="C114" s="266"/>
      <c r="D114" s="267"/>
      <c r="E114" s="266"/>
      <c r="F114" s="268">
        <f>SUM(F110:F113)</f>
        <v>0</v>
      </c>
    </row>
    <row r="115" spans="1:6" x14ac:dyDescent="0.25">
      <c r="A115" s="299" t="s">
        <v>331</v>
      </c>
      <c r="B115" s="300" t="s">
        <v>63</v>
      </c>
      <c r="C115" s="301"/>
      <c r="D115" s="302"/>
      <c r="E115" s="301"/>
      <c r="F115" s="303"/>
    </row>
    <row r="116" spans="1:6" ht="40.200000000000003" thickBot="1" x14ac:dyDescent="0.3">
      <c r="A116" s="27" t="s">
        <v>332</v>
      </c>
      <c r="B116" s="297" t="s">
        <v>489</v>
      </c>
      <c r="C116" s="255">
        <v>20</v>
      </c>
      <c r="D116" s="276" t="s">
        <v>304</v>
      </c>
      <c r="E116" s="290"/>
      <c r="F116" s="258">
        <f>SUM(C116*E116)</f>
        <v>0</v>
      </c>
    </row>
    <row r="117" spans="1:6" ht="13.8" thickBot="1" x14ac:dyDescent="0.3">
      <c r="A117" s="264" t="s">
        <v>331</v>
      </c>
      <c r="B117" s="265" t="s">
        <v>63</v>
      </c>
      <c r="C117" s="266"/>
      <c r="D117" s="267"/>
      <c r="E117" s="266"/>
      <c r="F117" s="268">
        <f>SUM(F116)</f>
        <v>0</v>
      </c>
    </row>
    <row r="118" spans="1:6" x14ac:dyDescent="0.25">
      <c r="A118" s="304" t="s">
        <v>490</v>
      </c>
      <c r="B118" s="270" t="s">
        <v>65</v>
      </c>
      <c r="C118" s="271"/>
      <c r="D118" s="272"/>
      <c r="E118" s="271"/>
      <c r="F118" s="305"/>
    </row>
    <row r="119" spans="1:6" ht="39.6" x14ac:dyDescent="0.25">
      <c r="A119" s="306" t="s">
        <v>491</v>
      </c>
      <c r="B119" s="259" t="s">
        <v>66</v>
      </c>
      <c r="C119" s="260">
        <v>80</v>
      </c>
      <c r="D119" s="281" t="s">
        <v>293</v>
      </c>
      <c r="E119" s="307"/>
      <c r="F119" s="263">
        <f>ROUND(C119*E119,2)</f>
        <v>0</v>
      </c>
    </row>
    <row r="120" spans="1:6" ht="79.2" x14ac:dyDescent="0.25">
      <c r="A120" s="306" t="s">
        <v>492</v>
      </c>
      <c r="B120" s="259" t="s">
        <v>67</v>
      </c>
      <c r="C120" s="260">
        <v>15</v>
      </c>
      <c r="D120" s="276" t="s">
        <v>291</v>
      </c>
      <c r="E120" s="307"/>
      <c r="F120" s="263">
        <f>ROUND(C120*E120,2)</f>
        <v>0</v>
      </c>
    </row>
    <row r="121" spans="1:6" ht="40.200000000000003" thickBot="1" x14ac:dyDescent="0.3">
      <c r="A121" s="306" t="s">
        <v>493</v>
      </c>
      <c r="B121" s="259" t="s">
        <v>68</v>
      </c>
      <c r="C121" s="260">
        <v>30</v>
      </c>
      <c r="D121" s="281" t="s">
        <v>293</v>
      </c>
      <c r="E121" s="307"/>
      <c r="F121" s="263">
        <f>ROUND(C121*E121,2)</f>
        <v>0</v>
      </c>
    </row>
    <row r="122" spans="1:6" ht="13.8" thickBot="1" x14ac:dyDescent="0.3">
      <c r="A122" s="264" t="s">
        <v>490</v>
      </c>
      <c r="B122" s="265" t="s">
        <v>65</v>
      </c>
      <c r="C122" s="266"/>
      <c r="D122" s="267"/>
      <c r="E122" s="266"/>
      <c r="F122" s="268">
        <f>SUM(F119:F121)</f>
        <v>0</v>
      </c>
    </row>
    <row r="123" spans="1:6" ht="13.8" thickBot="1" x14ac:dyDescent="0.3">
      <c r="A123" s="283" t="s">
        <v>277</v>
      </c>
      <c r="B123" s="284" t="s">
        <v>14</v>
      </c>
      <c r="C123" s="285"/>
      <c r="D123" s="286"/>
      <c r="E123" s="285"/>
      <c r="F123" s="287">
        <f>F122+F114+F117</f>
        <v>0</v>
      </c>
    </row>
    <row r="124" spans="1:6" x14ac:dyDescent="0.25">
      <c r="A124" s="288" t="s">
        <v>278</v>
      </c>
      <c r="B124" s="289" t="s">
        <v>15</v>
      </c>
      <c r="C124" s="271"/>
      <c r="D124" s="272"/>
      <c r="E124" s="271"/>
      <c r="F124" s="282"/>
    </row>
    <row r="125" spans="1:6" x14ac:dyDescent="0.25">
      <c r="A125" s="299" t="s">
        <v>334</v>
      </c>
      <c r="B125" s="300" t="s">
        <v>69</v>
      </c>
      <c r="C125" s="301"/>
      <c r="D125" s="302"/>
      <c r="E125" s="301"/>
      <c r="F125" s="303"/>
    </row>
    <row r="126" spans="1:6" ht="92.4" x14ac:dyDescent="0.25">
      <c r="A126" s="306" t="s">
        <v>335</v>
      </c>
      <c r="B126" s="254" t="s">
        <v>70</v>
      </c>
      <c r="C126" s="255">
        <v>52</v>
      </c>
      <c r="D126" s="276" t="s">
        <v>291</v>
      </c>
      <c r="E126" s="257"/>
      <c r="F126" s="258">
        <f t="shared" ref="F126:F128" si="9">ROUND(C126*E126,2)</f>
        <v>0</v>
      </c>
    </row>
    <row r="127" spans="1:6" ht="39.6" x14ac:dyDescent="0.25">
      <c r="A127" s="306" t="s">
        <v>336</v>
      </c>
      <c r="B127" s="254" t="s">
        <v>71</v>
      </c>
      <c r="C127" s="255">
        <v>130</v>
      </c>
      <c r="D127" s="276" t="s">
        <v>293</v>
      </c>
      <c r="E127" s="257"/>
      <c r="F127" s="258">
        <f t="shared" si="9"/>
        <v>0</v>
      </c>
    </row>
    <row r="128" spans="1:6" ht="40.200000000000003" thickBot="1" x14ac:dyDescent="0.3">
      <c r="A128" s="306" t="s">
        <v>337</v>
      </c>
      <c r="B128" s="254" t="s">
        <v>72</v>
      </c>
      <c r="C128" s="255">
        <v>130</v>
      </c>
      <c r="D128" s="276" t="s">
        <v>293</v>
      </c>
      <c r="E128" s="257"/>
      <c r="F128" s="258">
        <f t="shared" si="9"/>
        <v>0</v>
      </c>
    </row>
    <row r="129" spans="1:6" ht="13.8" thickBot="1" x14ac:dyDescent="0.3">
      <c r="A129" s="264" t="s">
        <v>334</v>
      </c>
      <c r="B129" s="265" t="s">
        <v>69</v>
      </c>
      <c r="C129" s="266"/>
      <c r="D129" s="267"/>
      <c r="E129" s="266"/>
      <c r="F129" s="268">
        <f>SUM(F126:F128)</f>
        <v>0</v>
      </c>
    </row>
    <row r="130" spans="1:6" x14ac:dyDescent="0.25">
      <c r="A130" s="269" t="s">
        <v>338</v>
      </c>
      <c r="B130" s="270" t="s">
        <v>73</v>
      </c>
      <c r="C130" s="271"/>
      <c r="D130" s="272"/>
      <c r="E130" s="271"/>
      <c r="F130" s="282"/>
    </row>
    <row r="131" spans="1:6" ht="39.6" x14ac:dyDescent="0.25">
      <c r="A131" s="274" t="s">
        <v>339</v>
      </c>
      <c r="B131" s="254" t="s">
        <v>74</v>
      </c>
      <c r="C131" s="255">
        <v>52</v>
      </c>
      <c r="D131" s="276" t="s">
        <v>291</v>
      </c>
      <c r="E131" s="257"/>
      <c r="F131" s="258">
        <f t="shared" ref="F131:F132" si="10">ROUND(C131*E131,2)</f>
        <v>0</v>
      </c>
    </row>
    <row r="132" spans="1:6" ht="53.4" thickBot="1" x14ac:dyDescent="0.3">
      <c r="A132" s="274" t="s">
        <v>340</v>
      </c>
      <c r="B132" s="254" t="s">
        <v>75</v>
      </c>
      <c r="C132" s="255">
        <v>20</v>
      </c>
      <c r="D132" s="276" t="s">
        <v>291</v>
      </c>
      <c r="E132" s="257"/>
      <c r="F132" s="258">
        <f t="shared" si="10"/>
        <v>0</v>
      </c>
    </row>
    <row r="133" spans="1:6" ht="13.8" thickBot="1" x14ac:dyDescent="0.3">
      <c r="A133" s="264" t="s">
        <v>338</v>
      </c>
      <c r="B133" s="265" t="s">
        <v>73</v>
      </c>
      <c r="C133" s="266"/>
      <c r="D133" s="267"/>
      <c r="E133" s="266"/>
      <c r="F133" s="268">
        <f>SUM(F131:F132)</f>
        <v>0</v>
      </c>
    </row>
    <row r="134" spans="1:6" x14ac:dyDescent="0.25">
      <c r="A134" s="269" t="s">
        <v>341</v>
      </c>
      <c r="B134" s="270" t="s">
        <v>76</v>
      </c>
      <c r="C134" s="271"/>
      <c r="D134" s="272"/>
      <c r="E134" s="271"/>
      <c r="F134" s="282"/>
    </row>
    <row r="135" spans="1:6" ht="105.6" x14ac:dyDescent="0.25">
      <c r="A135" s="306" t="s">
        <v>342</v>
      </c>
      <c r="B135" s="308" t="s">
        <v>343</v>
      </c>
      <c r="C135" s="260">
        <v>8</v>
      </c>
      <c r="D135" s="261" t="s">
        <v>29</v>
      </c>
      <c r="E135" s="262"/>
      <c r="F135" s="263">
        <f t="shared" ref="F135:F138" si="11">ROUND(C135*E135,2)</f>
        <v>0</v>
      </c>
    </row>
    <row r="136" spans="1:6" ht="79.2" x14ac:dyDescent="0.25">
      <c r="A136" s="306" t="s">
        <v>344</v>
      </c>
      <c r="B136" s="308" t="s">
        <v>78</v>
      </c>
      <c r="C136" s="255">
        <v>18</v>
      </c>
      <c r="D136" s="276" t="s">
        <v>291</v>
      </c>
      <c r="E136" s="262"/>
      <c r="F136" s="263">
        <f t="shared" si="11"/>
        <v>0</v>
      </c>
    </row>
    <row r="137" spans="1:6" ht="79.2" x14ac:dyDescent="0.25">
      <c r="A137" s="306" t="s">
        <v>345</v>
      </c>
      <c r="B137" s="308" t="s">
        <v>494</v>
      </c>
      <c r="C137" s="260">
        <v>1</v>
      </c>
      <c r="D137" s="261" t="s">
        <v>29</v>
      </c>
      <c r="E137" s="262"/>
      <c r="F137" s="263">
        <f t="shared" si="11"/>
        <v>0</v>
      </c>
    </row>
    <row r="138" spans="1:6" ht="79.8" thickBot="1" x14ac:dyDescent="0.3">
      <c r="A138" s="306" t="s">
        <v>347</v>
      </c>
      <c r="B138" s="308" t="s">
        <v>79</v>
      </c>
      <c r="C138" s="255">
        <v>3</v>
      </c>
      <c r="D138" s="276" t="s">
        <v>293</v>
      </c>
      <c r="E138" s="262"/>
      <c r="F138" s="263">
        <f t="shared" si="11"/>
        <v>0</v>
      </c>
    </row>
    <row r="139" spans="1:6" ht="13.8" thickBot="1" x14ac:dyDescent="0.3">
      <c r="A139" s="264" t="s">
        <v>341</v>
      </c>
      <c r="B139" s="265" t="s">
        <v>76</v>
      </c>
      <c r="C139" s="266"/>
      <c r="D139" s="267"/>
      <c r="E139" s="266"/>
      <c r="F139" s="268">
        <f>SUM(F135:F138)</f>
        <v>0</v>
      </c>
    </row>
    <row r="140" spans="1:6" ht="13.8" thickBot="1" x14ac:dyDescent="0.3">
      <c r="A140" s="283" t="s">
        <v>278</v>
      </c>
      <c r="B140" s="284" t="s">
        <v>15</v>
      </c>
      <c r="C140" s="285"/>
      <c r="D140" s="286"/>
      <c r="E140" s="285"/>
      <c r="F140" s="287">
        <f>F133+F129+F139</f>
        <v>0</v>
      </c>
    </row>
    <row r="141" spans="1:6" x14ac:dyDescent="0.25">
      <c r="A141" s="313" t="s">
        <v>279</v>
      </c>
      <c r="B141" s="289" t="s">
        <v>16</v>
      </c>
      <c r="C141" s="271"/>
      <c r="D141" s="272"/>
      <c r="E141" s="271"/>
      <c r="F141" s="305"/>
    </row>
    <row r="142" spans="1:6" x14ac:dyDescent="0.25">
      <c r="A142" s="299" t="s">
        <v>348</v>
      </c>
      <c r="B142" s="300" t="s">
        <v>80</v>
      </c>
      <c r="C142" s="301"/>
      <c r="D142" s="302"/>
      <c r="E142" s="301"/>
      <c r="F142" s="303"/>
    </row>
    <row r="143" spans="1:6" ht="52.8" x14ac:dyDescent="0.25">
      <c r="A143" s="274" t="s">
        <v>349</v>
      </c>
      <c r="B143" s="254" t="s">
        <v>81</v>
      </c>
      <c r="C143" s="255">
        <v>40</v>
      </c>
      <c r="D143" s="276" t="s">
        <v>293</v>
      </c>
      <c r="E143" s="257"/>
      <c r="F143" s="258">
        <f t="shared" ref="F143:F145" si="12">ROUND(C143*E143,2)</f>
        <v>0</v>
      </c>
    </row>
    <row r="144" spans="1:6" ht="39.6" x14ac:dyDescent="0.25">
      <c r="A144" s="274" t="s">
        <v>350</v>
      </c>
      <c r="B144" s="254" t="s">
        <v>82</v>
      </c>
      <c r="C144" s="255">
        <v>52</v>
      </c>
      <c r="D144" s="276" t="s">
        <v>293</v>
      </c>
      <c r="E144" s="257"/>
      <c r="F144" s="258">
        <f t="shared" si="12"/>
        <v>0</v>
      </c>
    </row>
    <row r="145" spans="1:6" ht="40.200000000000003" thickBot="1" x14ac:dyDescent="0.3">
      <c r="A145" s="274" t="s">
        <v>495</v>
      </c>
      <c r="B145" s="254" t="s">
        <v>83</v>
      </c>
      <c r="C145" s="255">
        <v>100</v>
      </c>
      <c r="D145" s="276" t="s">
        <v>293</v>
      </c>
      <c r="E145" s="257"/>
      <c r="F145" s="258">
        <f t="shared" si="12"/>
        <v>0</v>
      </c>
    </row>
    <row r="146" spans="1:6" ht="13.8" thickBot="1" x14ac:dyDescent="0.3">
      <c r="A146" s="264" t="s">
        <v>348</v>
      </c>
      <c r="B146" s="265" t="s">
        <v>80</v>
      </c>
      <c r="C146" s="266"/>
      <c r="D146" s="267"/>
      <c r="E146" s="266"/>
      <c r="F146" s="268">
        <f>SUM(F143:F145)</f>
        <v>0</v>
      </c>
    </row>
    <row r="147" spans="1:6" x14ac:dyDescent="0.25">
      <c r="A147" s="269" t="s">
        <v>351</v>
      </c>
      <c r="B147" s="270" t="s">
        <v>84</v>
      </c>
      <c r="C147" s="271"/>
      <c r="D147" s="272"/>
      <c r="E147" s="271"/>
      <c r="F147" s="282"/>
    </row>
    <row r="148" spans="1:6" ht="79.2" x14ac:dyDescent="0.25">
      <c r="A148" s="369" t="s">
        <v>352</v>
      </c>
      <c r="B148" s="365" t="s">
        <v>85</v>
      </c>
      <c r="C148" s="255">
        <v>650</v>
      </c>
      <c r="D148" s="276" t="s">
        <v>86</v>
      </c>
      <c r="E148" s="290"/>
      <c r="F148" s="258">
        <f t="shared" ref="F148:F155" si="13">ROUND(C148*E148,2)</f>
        <v>0</v>
      </c>
    </row>
    <row r="149" spans="1:6" ht="79.2" x14ac:dyDescent="0.25">
      <c r="A149" s="369" t="s">
        <v>353</v>
      </c>
      <c r="B149" s="365" t="s">
        <v>87</v>
      </c>
      <c r="C149" s="255">
        <v>3400</v>
      </c>
      <c r="D149" s="276" t="s">
        <v>86</v>
      </c>
      <c r="E149" s="290"/>
      <c r="F149" s="258">
        <f t="shared" si="13"/>
        <v>0</v>
      </c>
    </row>
    <row r="150" spans="1:6" ht="79.2" x14ac:dyDescent="0.25">
      <c r="A150" s="369" t="s">
        <v>354</v>
      </c>
      <c r="B150" s="365" t="s">
        <v>88</v>
      </c>
      <c r="C150" s="255">
        <v>610</v>
      </c>
      <c r="D150" s="276" t="s">
        <v>86</v>
      </c>
      <c r="E150" s="290"/>
      <c r="F150" s="258">
        <f t="shared" si="13"/>
        <v>0</v>
      </c>
    </row>
    <row r="151" spans="1:6" ht="79.2" x14ac:dyDescent="0.25">
      <c r="A151" s="369" t="s">
        <v>355</v>
      </c>
      <c r="B151" s="365" t="s">
        <v>89</v>
      </c>
      <c r="C151" s="255">
        <v>11680</v>
      </c>
      <c r="D151" s="276" t="s">
        <v>86</v>
      </c>
      <c r="E151" s="290"/>
      <c r="F151" s="258">
        <f t="shared" si="13"/>
        <v>0</v>
      </c>
    </row>
    <row r="152" spans="1:6" ht="79.2" x14ac:dyDescent="0.25">
      <c r="A152" s="369" t="s">
        <v>458</v>
      </c>
      <c r="B152" s="365" t="s">
        <v>90</v>
      </c>
      <c r="C152" s="255">
        <v>2000</v>
      </c>
      <c r="D152" s="276" t="s">
        <v>86</v>
      </c>
      <c r="E152" s="290"/>
      <c r="F152" s="258">
        <f t="shared" si="13"/>
        <v>0</v>
      </c>
    </row>
    <row r="153" spans="1:6" ht="66" x14ac:dyDescent="0.25">
      <c r="A153" s="382" t="s">
        <v>496</v>
      </c>
      <c r="B153" s="324" t="s">
        <v>91</v>
      </c>
      <c r="C153" s="260">
        <v>140</v>
      </c>
      <c r="D153" s="281" t="s">
        <v>86</v>
      </c>
      <c r="E153" s="307"/>
      <c r="F153" s="263">
        <f t="shared" si="13"/>
        <v>0</v>
      </c>
    </row>
    <row r="154" spans="1:6" ht="52.8" x14ac:dyDescent="0.25">
      <c r="A154" s="369" t="s">
        <v>497</v>
      </c>
      <c r="B154" s="254" t="s">
        <v>92</v>
      </c>
      <c r="C154" s="255">
        <v>1</v>
      </c>
      <c r="D154" s="276" t="s">
        <v>29</v>
      </c>
      <c r="E154" s="257"/>
      <c r="F154" s="258">
        <f t="shared" si="13"/>
        <v>0</v>
      </c>
    </row>
    <row r="155" spans="1:6" ht="135" thickBot="1" x14ac:dyDescent="0.3">
      <c r="A155" s="382" t="s">
        <v>498</v>
      </c>
      <c r="B155" s="383" t="s">
        <v>499</v>
      </c>
      <c r="C155" s="384">
        <v>96.2</v>
      </c>
      <c r="D155" s="385" t="s">
        <v>291</v>
      </c>
      <c r="E155" s="236"/>
      <c r="F155" s="263">
        <f t="shared" si="13"/>
        <v>0</v>
      </c>
    </row>
    <row r="156" spans="1:6" ht="13.8" thickBot="1" x14ac:dyDescent="0.3">
      <c r="A156" s="264" t="s">
        <v>351</v>
      </c>
      <c r="B156" s="265" t="s">
        <v>84</v>
      </c>
      <c r="C156" s="266"/>
      <c r="D156" s="267"/>
      <c r="E156" s="266"/>
      <c r="F156" s="268">
        <f>SUM(F148:F155)</f>
        <v>0</v>
      </c>
    </row>
    <row r="157" spans="1:6" x14ac:dyDescent="0.25">
      <c r="A157" s="269" t="s">
        <v>356</v>
      </c>
      <c r="B157" s="270" t="s">
        <v>94</v>
      </c>
      <c r="C157" s="271"/>
      <c r="D157" s="272"/>
      <c r="E157" s="271"/>
      <c r="F157" s="282"/>
    </row>
    <row r="158" spans="1:6" ht="158.4" x14ac:dyDescent="0.25">
      <c r="A158" s="274" t="s">
        <v>357</v>
      </c>
      <c r="B158" s="279" t="s">
        <v>95</v>
      </c>
      <c r="C158" s="255">
        <v>40</v>
      </c>
      <c r="D158" s="276" t="s">
        <v>304</v>
      </c>
      <c r="E158" s="257"/>
      <c r="F158" s="258">
        <f t="shared" ref="F158:F160" si="14">ROUND(C158*E158,2)</f>
        <v>0</v>
      </c>
    </row>
    <row r="159" spans="1:6" ht="92.4" x14ac:dyDescent="0.25">
      <c r="A159" s="274" t="s">
        <v>359</v>
      </c>
      <c r="B159" s="279" t="s">
        <v>96</v>
      </c>
      <c r="C159" s="255">
        <v>14</v>
      </c>
      <c r="D159" s="276" t="s">
        <v>304</v>
      </c>
      <c r="E159" s="257"/>
      <c r="F159" s="258">
        <f t="shared" si="14"/>
        <v>0</v>
      </c>
    </row>
    <row r="160" spans="1:6" ht="119.4" thickBot="1" x14ac:dyDescent="0.3">
      <c r="A160" s="274" t="s">
        <v>500</v>
      </c>
      <c r="B160" s="279" t="s">
        <v>97</v>
      </c>
      <c r="C160" s="255">
        <v>18</v>
      </c>
      <c r="D160" s="276" t="s">
        <v>304</v>
      </c>
      <c r="E160" s="257"/>
      <c r="F160" s="258">
        <f t="shared" si="14"/>
        <v>0</v>
      </c>
    </row>
    <row r="161" spans="1:6" ht="13.8" thickBot="1" x14ac:dyDescent="0.3">
      <c r="A161" s="264" t="s">
        <v>356</v>
      </c>
      <c r="B161" s="265" t="s">
        <v>94</v>
      </c>
      <c r="C161" s="266"/>
      <c r="D161" s="267"/>
      <c r="E161" s="266"/>
      <c r="F161" s="268">
        <f>SUM(F158:F160)</f>
        <v>0</v>
      </c>
    </row>
    <row r="162" spans="1:6" x14ac:dyDescent="0.25">
      <c r="A162" s="269" t="s">
        <v>360</v>
      </c>
      <c r="B162" s="270" t="s">
        <v>98</v>
      </c>
      <c r="C162" s="271"/>
      <c r="D162" s="272"/>
      <c r="E162" s="271"/>
      <c r="F162" s="231">
        <f t="shared" ref="F162:F177" si="15">ROUND(C162*E162,2)</f>
        <v>0</v>
      </c>
    </row>
    <row r="163" spans="1:6" ht="39.6" x14ac:dyDescent="0.25">
      <c r="A163" s="274" t="s">
        <v>362</v>
      </c>
      <c r="B163" s="279" t="s">
        <v>99</v>
      </c>
      <c r="C163" s="255">
        <v>420</v>
      </c>
      <c r="D163" s="276" t="s">
        <v>293</v>
      </c>
      <c r="E163" s="257"/>
      <c r="F163" s="258">
        <f t="shared" si="15"/>
        <v>0</v>
      </c>
    </row>
    <row r="164" spans="1:6" ht="132" x14ac:dyDescent="0.25">
      <c r="A164" s="274" t="s">
        <v>501</v>
      </c>
      <c r="B164" s="315" t="s">
        <v>100</v>
      </c>
      <c r="C164" s="255">
        <v>59</v>
      </c>
      <c r="D164" s="317" t="s">
        <v>291</v>
      </c>
      <c r="E164" s="318"/>
      <c r="F164" s="319">
        <f t="shared" si="15"/>
        <v>0</v>
      </c>
    </row>
    <row r="165" spans="1:6" ht="145.19999999999999" x14ac:dyDescent="0.25">
      <c r="A165" s="274" t="s">
        <v>502</v>
      </c>
      <c r="B165" s="279" t="s">
        <v>101</v>
      </c>
      <c r="C165" s="255">
        <v>75</v>
      </c>
      <c r="D165" s="276" t="s">
        <v>291</v>
      </c>
      <c r="E165" s="257"/>
      <c r="F165" s="258">
        <f t="shared" si="15"/>
        <v>0</v>
      </c>
    </row>
    <row r="166" spans="1:6" ht="184.8" x14ac:dyDescent="0.25">
      <c r="A166" s="274" t="s">
        <v>503</v>
      </c>
      <c r="B166" s="308" t="s">
        <v>102</v>
      </c>
      <c r="C166" s="255">
        <v>15</v>
      </c>
      <c r="D166" s="276" t="s">
        <v>291</v>
      </c>
      <c r="E166" s="257"/>
      <c r="F166" s="258">
        <f t="shared" si="15"/>
        <v>0</v>
      </c>
    </row>
    <row r="167" spans="1:6" ht="94.8" x14ac:dyDescent="0.25">
      <c r="A167" s="274" t="s">
        <v>504</v>
      </c>
      <c r="B167" s="320" t="s">
        <v>462</v>
      </c>
      <c r="C167" s="255">
        <v>38</v>
      </c>
      <c r="D167" s="276" t="s">
        <v>293</v>
      </c>
      <c r="E167" s="290"/>
      <c r="F167" s="258">
        <f>ROUND(C167*E167,2)</f>
        <v>0</v>
      </c>
    </row>
    <row r="168" spans="1:6" ht="94.8" x14ac:dyDescent="0.25">
      <c r="A168" s="274" t="s">
        <v>505</v>
      </c>
      <c r="B168" s="320" t="s">
        <v>463</v>
      </c>
      <c r="C168" s="255">
        <v>16</v>
      </c>
      <c r="D168" s="276" t="s">
        <v>293</v>
      </c>
      <c r="E168" s="290"/>
      <c r="F168" s="258">
        <f t="shared" si="15"/>
        <v>0</v>
      </c>
    </row>
    <row r="169" spans="1:6" ht="108" x14ac:dyDescent="0.25">
      <c r="A169" s="274" t="s">
        <v>506</v>
      </c>
      <c r="B169" s="320" t="s">
        <v>507</v>
      </c>
      <c r="C169" s="255">
        <v>110</v>
      </c>
      <c r="D169" s="276" t="s">
        <v>293</v>
      </c>
      <c r="E169" s="290"/>
      <c r="F169" s="258">
        <f t="shared" si="15"/>
        <v>0</v>
      </c>
    </row>
    <row r="170" spans="1:6" ht="79.2" x14ac:dyDescent="0.25">
      <c r="A170" s="274" t="s">
        <v>508</v>
      </c>
      <c r="B170" s="320" t="s">
        <v>106</v>
      </c>
      <c r="C170" s="255">
        <v>38</v>
      </c>
      <c r="D170" s="276" t="s">
        <v>293</v>
      </c>
      <c r="E170" s="257"/>
      <c r="F170" s="258">
        <f>ROUND(C170*E170,2)</f>
        <v>0</v>
      </c>
    </row>
    <row r="171" spans="1:6" ht="79.2" x14ac:dyDescent="0.25">
      <c r="A171" s="274" t="s">
        <v>509</v>
      </c>
      <c r="B171" s="320" t="s">
        <v>107</v>
      </c>
      <c r="C171" s="255">
        <v>16</v>
      </c>
      <c r="D171" s="276" t="s">
        <v>293</v>
      </c>
      <c r="E171" s="257"/>
      <c r="F171" s="258">
        <f t="shared" si="15"/>
        <v>0</v>
      </c>
    </row>
    <row r="172" spans="1:6" ht="92.4" x14ac:dyDescent="0.25">
      <c r="A172" s="274" t="s">
        <v>510</v>
      </c>
      <c r="B172" s="365" t="s">
        <v>108</v>
      </c>
      <c r="C172" s="255">
        <v>110</v>
      </c>
      <c r="D172" s="276" t="s">
        <v>293</v>
      </c>
      <c r="E172" s="257"/>
      <c r="F172" s="258">
        <f t="shared" si="15"/>
        <v>0</v>
      </c>
    </row>
    <row r="173" spans="1:6" ht="105.6" x14ac:dyDescent="0.25">
      <c r="A173" s="274" t="s">
        <v>511</v>
      </c>
      <c r="B173" s="320" t="s">
        <v>109</v>
      </c>
      <c r="C173" s="255">
        <v>150</v>
      </c>
      <c r="D173" s="276" t="s">
        <v>293</v>
      </c>
      <c r="E173" s="290"/>
      <c r="F173" s="258">
        <f>ROUND(C173*E173,2)</f>
        <v>0</v>
      </c>
    </row>
    <row r="174" spans="1:6" ht="79.2" x14ac:dyDescent="0.25">
      <c r="A174" s="274" t="s">
        <v>512</v>
      </c>
      <c r="B174" s="254" t="s">
        <v>110</v>
      </c>
      <c r="C174" s="255">
        <v>16</v>
      </c>
      <c r="D174" s="276" t="s">
        <v>293</v>
      </c>
      <c r="E174" s="257"/>
      <c r="F174" s="258">
        <f t="shared" si="15"/>
        <v>0</v>
      </c>
    </row>
    <row r="175" spans="1:6" ht="92.4" x14ac:dyDescent="0.25">
      <c r="A175" s="274" t="s">
        <v>513</v>
      </c>
      <c r="B175" s="279" t="s">
        <v>111</v>
      </c>
      <c r="C175" s="255">
        <v>110</v>
      </c>
      <c r="D175" s="276" t="s">
        <v>293</v>
      </c>
      <c r="E175" s="257"/>
      <c r="F175" s="258">
        <f t="shared" si="15"/>
        <v>0</v>
      </c>
    </row>
    <row r="176" spans="1:6" ht="66" x14ac:dyDescent="0.25">
      <c r="A176" s="274" t="s">
        <v>514</v>
      </c>
      <c r="B176" s="320" t="s">
        <v>112</v>
      </c>
      <c r="C176" s="255">
        <v>260</v>
      </c>
      <c r="D176" s="276" t="s">
        <v>293</v>
      </c>
      <c r="E176" s="290"/>
      <c r="F176" s="258">
        <f t="shared" si="15"/>
        <v>0</v>
      </c>
    </row>
    <row r="177" spans="1:6" ht="93" thickBot="1" x14ac:dyDescent="0.3">
      <c r="A177" s="274" t="s">
        <v>515</v>
      </c>
      <c r="B177" s="322" t="s">
        <v>113</v>
      </c>
      <c r="C177" s="309">
        <v>400</v>
      </c>
      <c r="D177" s="310" t="s">
        <v>293</v>
      </c>
      <c r="E177" s="323"/>
      <c r="F177" s="312">
        <f t="shared" si="15"/>
        <v>0</v>
      </c>
    </row>
    <row r="178" spans="1:6" ht="13.8" thickBot="1" x14ac:dyDescent="0.3">
      <c r="A178" s="264" t="s">
        <v>360</v>
      </c>
      <c r="B178" s="265" t="s">
        <v>98</v>
      </c>
      <c r="C178" s="266"/>
      <c r="D178" s="267"/>
      <c r="E178" s="266"/>
      <c r="F178" s="268">
        <f>SUM(F163:F177)</f>
        <v>0</v>
      </c>
    </row>
    <row r="179" spans="1:6" x14ac:dyDescent="0.25">
      <c r="A179" s="269" t="s">
        <v>364</v>
      </c>
      <c r="B179" s="270" t="s">
        <v>114</v>
      </c>
      <c r="C179" s="271"/>
      <c r="D179" s="272"/>
      <c r="E179" s="271"/>
      <c r="F179" s="282"/>
    </row>
    <row r="180" spans="1:6" ht="145.19999999999999" x14ac:dyDescent="0.25">
      <c r="A180" s="274" t="s">
        <v>365</v>
      </c>
      <c r="B180" s="254" t="s">
        <v>115</v>
      </c>
      <c r="C180" s="255">
        <v>40</v>
      </c>
      <c r="D180" s="256" t="s">
        <v>29</v>
      </c>
      <c r="E180" s="257"/>
      <c r="F180" s="258">
        <f t="shared" ref="F180:F184" si="16">ROUND(C180*E180,2)</f>
        <v>0</v>
      </c>
    </row>
    <row r="181" spans="1:6" ht="145.19999999999999" x14ac:dyDescent="0.25">
      <c r="A181" s="274" t="s">
        <v>366</v>
      </c>
      <c r="B181" s="254" t="s">
        <v>116</v>
      </c>
      <c r="C181" s="255">
        <v>92</v>
      </c>
      <c r="D181" s="256" t="s">
        <v>29</v>
      </c>
      <c r="E181" s="257"/>
      <c r="F181" s="258">
        <f t="shared" si="16"/>
        <v>0</v>
      </c>
    </row>
    <row r="182" spans="1:6" ht="132" x14ac:dyDescent="0.25">
      <c r="A182" s="274" t="s">
        <v>368</v>
      </c>
      <c r="B182" s="254" t="s">
        <v>117</v>
      </c>
      <c r="C182" s="255">
        <v>80</v>
      </c>
      <c r="D182" s="256" t="s">
        <v>29</v>
      </c>
      <c r="E182" s="257"/>
      <c r="F182" s="258">
        <f t="shared" si="16"/>
        <v>0</v>
      </c>
    </row>
    <row r="183" spans="1:6" ht="132" x14ac:dyDescent="0.25">
      <c r="A183" s="274" t="s">
        <v>370</v>
      </c>
      <c r="B183" s="254" t="s">
        <v>118</v>
      </c>
      <c r="C183" s="255">
        <v>150</v>
      </c>
      <c r="D183" s="256" t="s">
        <v>29</v>
      </c>
      <c r="E183" s="257"/>
      <c r="F183" s="258">
        <f t="shared" si="16"/>
        <v>0</v>
      </c>
    </row>
    <row r="184" spans="1:6" ht="79.8" thickBot="1" x14ac:dyDescent="0.3">
      <c r="A184" s="274" t="s">
        <v>372</v>
      </c>
      <c r="B184" s="259" t="s">
        <v>119</v>
      </c>
      <c r="C184" s="260">
        <v>12</v>
      </c>
      <c r="D184" s="261" t="s">
        <v>29</v>
      </c>
      <c r="E184" s="262"/>
      <c r="F184" s="263">
        <f t="shared" si="16"/>
        <v>0</v>
      </c>
    </row>
    <row r="185" spans="1:6" ht="13.8" thickBot="1" x14ac:dyDescent="0.3">
      <c r="A185" s="264" t="s">
        <v>364</v>
      </c>
      <c r="B185" s="265" t="s">
        <v>114</v>
      </c>
      <c r="C185" s="266"/>
      <c r="D185" s="267"/>
      <c r="E185" s="266"/>
      <c r="F185" s="268">
        <f>SUM(F180:F184)</f>
        <v>0</v>
      </c>
    </row>
    <row r="186" spans="1:6" x14ac:dyDescent="0.25">
      <c r="A186" s="269" t="s">
        <v>402</v>
      </c>
      <c r="B186" s="270" t="s">
        <v>120</v>
      </c>
      <c r="C186" s="271"/>
      <c r="D186" s="272"/>
      <c r="E186" s="271"/>
      <c r="F186" s="282"/>
    </row>
    <row r="187" spans="1:6" ht="132" x14ac:dyDescent="0.25">
      <c r="A187" s="274" t="s">
        <v>403</v>
      </c>
      <c r="B187" s="254" t="s">
        <v>121</v>
      </c>
      <c r="C187" s="255">
        <v>54</v>
      </c>
      <c r="D187" s="276" t="s">
        <v>291</v>
      </c>
      <c r="E187" s="257"/>
      <c r="F187" s="258">
        <f t="shared" ref="F187:F192" si="17">ROUND(C187*E187,2)</f>
        <v>0</v>
      </c>
    </row>
    <row r="188" spans="1:6" ht="132" x14ac:dyDescent="0.25">
      <c r="A188" s="274" t="s">
        <v>516</v>
      </c>
      <c r="B188" s="254" t="s">
        <v>122</v>
      </c>
      <c r="C188" s="255">
        <v>20</v>
      </c>
      <c r="D188" s="276" t="s">
        <v>291</v>
      </c>
      <c r="E188" s="257"/>
      <c r="F188" s="258">
        <f t="shared" si="17"/>
        <v>0</v>
      </c>
    </row>
    <row r="189" spans="1:6" ht="118.8" x14ac:dyDescent="0.25">
      <c r="A189" s="274" t="s">
        <v>517</v>
      </c>
      <c r="B189" s="365" t="s">
        <v>123</v>
      </c>
      <c r="C189" s="255">
        <v>9.9</v>
      </c>
      <c r="D189" s="276" t="s">
        <v>291</v>
      </c>
      <c r="E189" s="257"/>
      <c r="F189" s="258">
        <f t="shared" si="17"/>
        <v>0</v>
      </c>
    </row>
    <row r="190" spans="1:6" ht="132" x14ac:dyDescent="0.25">
      <c r="A190" s="274" t="s">
        <v>518</v>
      </c>
      <c r="B190" s="365" t="s">
        <v>519</v>
      </c>
      <c r="C190" s="250">
        <v>14</v>
      </c>
      <c r="D190" s="251" t="s">
        <v>29</v>
      </c>
      <c r="E190" s="257"/>
      <c r="F190" s="258">
        <f t="shared" si="17"/>
        <v>0</v>
      </c>
    </row>
    <row r="191" spans="1:6" ht="39.6" x14ac:dyDescent="0.25">
      <c r="A191" s="274" t="s">
        <v>520</v>
      </c>
      <c r="B191" s="249" t="s">
        <v>124</v>
      </c>
      <c r="C191" s="250">
        <v>14</v>
      </c>
      <c r="D191" s="251" t="s">
        <v>29</v>
      </c>
      <c r="E191" s="252"/>
      <c r="F191" s="253">
        <f t="shared" si="17"/>
        <v>0</v>
      </c>
    </row>
    <row r="192" spans="1:6" ht="53.4" thickBot="1" x14ac:dyDescent="0.3">
      <c r="A192" s="274" t="s">
        <v>521</v>
      </c>
      <c r="B192" s="259" t="s">
        <v>125</v>
      </c>
      <c r="C192" s="260">
        <v>1</v>
      </c>
      <c r="D192" s="261" t="s">
        <v>29</v>
      </c>
      <c r="E192" s="262"/>
      <c r="F192" s="263">
        <f t="shared" si="17"/>
        <v>0</v>
      </c>
    </row>
    <row r="193" spans="1:6" ht="13.8" thickBot="1" x14ac:dyDescent="0.3">
      <c r="A193" s="264" t="s">
        <v>402</v>
      </c>
      <c r="B193" s="265" t="s">
        <v>120</v>
      </c>
      <c r="C193" s="266"/>
      <c r="D193" s="267"/>
      <c r="E193" s="266"/>
      <c r="F193" s="268">
        <f>SUM(F187:F192)</f>
        <v>0</v>
      </c>
    </row>
    <row r="194" spans="1:6" x14ac:dyDescent="0.25">
      <c r="A194" s="269" t="s">
        <v>405</v>
      </c>
      <c r="B194" s="270" t="s">
        <v>126</v>
      </c>
      <c r="C194" s="271"/>
      <c r="D194" s="272"/>
      <c r="E194" s="271"/>
      <c r="F194" s="282"/>
    </row>
    <row r="195" spans="1:6" ht="39.6" x14ac:dyDescent="0.25">
      <c r="A195" s="274" t="s">
        <v>406</v>
      </c>
      <c r="B195" s="254" t="s">
        <v>127</v>
      </c>
      <c r="C195" s="255">
        <v>182</v>
      </c>
      <c r="D195" s="276" t="s">
        <v>293</v>
      </c>
      <c r="E195" s="257"/>
      <c r="F195" s="258">
        <f t="shared" ref="F195:F204" si="18">ROUND(C195*E195,2)</f>
        <v>0</v>
      </c>
    </row>
    <row r="196" spans="1:6" ht="55.2" x14ac:dyDescent="0.25">
      <c r="A196" s="274" t="s">
        <v>408</v>
      </c>
      <c r="B196" s="254" t="s">
        <v>417</v>
      </c>
      <c r="C196" s="255">
        <v>182</v>
      </c>
      <c r="D196" s="276" t="s">
        <v>293</v>
      </c>
      <c r="E196" s="257"/>
      <c r="F196" s="258">
        <f t="shared" si="18"/>
        <v>0</v>
      </c>
    </row>
    <row r="197" spans="1:6" ht="55.2" x14ac:dyDescent="0.25">
      <c r="A197" s="274" t="s">
        <v>410</v>
      </c>
      <c r="B197" s="254" t="s">
        <v>419</v>
      </c>
      <c r="C197" s="255">
        <v>182</v>
      </c>
      <c r="D197" s="276" t="s">
        <v>293</v>
      </c>
      <c r="E197" s="257"/>
      <c r="F197" s="258">
        <f t="shared" si="18"/>
        <v>0</v>
      </c>
    </row>
    <row r="198" spans="1:6" ht="55.2" x14ac:dyDescent="0.25">
      <c r="A198" s="274" t="s">
        <v>411</v>
      </c>
      <c r="B198" s="254" t="s">
        <v>421</v>
      </c>
      <c r="C198" s="255">
        <v>182</v>
      </c>
      <c r="D198" s="276" t="s">
        <v>293</v>
      </c>
      <c r="E198" s="257"/>
      <c r="F198" s="258">
        <f t="shared" si="18"/>
        <v>0</v>
      </c>
    </row>
    <row r="199" spans="1:6" ht="39.6" x14ac:dyDescent="0.25">
      <c r="A199" s="274" t="s">
        <v>412</v>
      </c>
      <c r="B199" s="254" t="s">
        <v>131</v>
      </c>
      <c r="C199" s="255">
        <v>182</v>
      </c>
      <c r="D199" s="276" t="s">
        <v>293</v>
      </c>
      <c r="E199" s="257"/>
      <c r="F199" s="258">
        <f t="shared" si="18"/>
        <v>0</v>
      </c>
    </row>
    <row r="200" spans="1:6" ht="79.2" x14ac:dyDescent="0.25">
      <c r="A200" s="274" t="s">
        <v>522</v>
      </c>
      <c r="B200" s="254" t="s">
        <v>132</v>
      </c>
      <c r="C200" s="255">
        <v>52</v>
      </c>
      <c r="D200" s="276" t="s">
        <v>291</v>
      </c>
      <c r="E200" s="257"/>
      <c r="F200" s="258">
        <f t="shared" si="18"/>
        <v>0</v>
      </c>
    </row>
    <row r="201" spans="1:6" ht="79.2" x14ac:dyDescent="0.25">
      <c r="A201" s="274" t="s">
        <v>523</v>
      </c>
      <c r="B201" s="254" t="s">
        <v>133</v>
      </c>
      <c r="C201" s="255">
        <v>67</v>
      </c>
      <c r="D201" s="276" t="s">
        <v>291</v>
      </c>
      <c r="E201" s="257"/>
      <c r="F201" s="258">
        <f t="shared" si="18"/>
        <v>0</v>
      </c>
    </row>
    <row r="202" spans="1:6" ht="66" x14ac:dyDescent="0.25">
      <c r="A202" s="274" t="s">
        <v>524</v>
      </c>
      <c r="B202" s="254" t="s">
        <v>134</v>
      </c>
      <c r="C202" s="255">
        <v>2.5</v>
      </c>
      <c r="D202" s="276" t="s">
        <v>291</v>
      </c>
      <c r="E202" s="257"/>
      <c r="F202" s="258">
        <f t="shared" si="18"/>
        <v>0</v>
      </c>
    </row>
    <row r="203" spans="1:6" ht="118.8" x14ac:dyDescent="0.25">
      <c r="A203" s="274" t="s">
        <v>525</v>
      </c>
      <c r="B203" s="254" t="s">
        <v>135</v>
      </c>
      <c r="C203" s="255">
        <v>13</v>
      </c>
      <c r="D203" s="276" t="s">
        <v>291</v>
      </c>
      <c r="E203" s="257"/>
      <c r="F203" s="258">
        <f t="shared" si="18"/>
        <v>0</v>
      </c>
    </row>
    <row r="204" spans="1:6" ht="69" thickBot="1" x14ac:dyDescent="0.3">
      <c r="A204" s="274" t="s">
        <v>526</v>
      </c>
      <c r="B204" s="254" t="s">
        <v>527</v>
      </c>
      <c r="C204" s="255">
        <v>30</v>
      </c>
      <c r="D204" s="276" t="s">
        <v>293</v>
      </c>
      <c r="E204" s="257"/>
      <c r="F204" s="258">
        <f t="shared" si="18"/>
        <v>0</v>
      </c>
    </row>
    <row r="205" spans="1:6" ht="13.8" thickBot="1" x14ac:dyDescent="0.3">
      <c r="A205" s="264" t="s">
        <v>405</v>
      </c>
      <c r="B205" s="265" t="s">
        <v>126</v>
      </c>
      <c r="C205" s="266"/>
      <c r="D205" s="267"/>
      <c r="E205" s="266"/>
      <c r="F205" s="268">
        <f>SUM(F195:F204)</f>
        <v>0</v>
      </c>
    </row>
    <row r="206" spans="1:6" ht="13.8" thickBot="1" x14ac:dyDescent="0.3">
      <c r="A206" s="283" t="s">
        <v>279</v>
      </c>
      <c r="B206" s="284" t="s">
        <v>16</v>
      </c>
      <c r="C206" s="285"/>
      <c r="D206" s="286"/>
      <c r="E206" s="285"/>
      <c r="F206" s="287">
        <f>F205+F193+F185+F178+F161+F156+F146</f>
        <v>0</v>
      </c>
    </row>
    <row r="207" spans="1:6" x14ac:dyDescent="0.25">
      <c r="A207" s="288" t="s">
        <v>280</v>
      </c>
      <c r="B207" s="289" t="s">
        <v>17</v>
      </c>
      <c r="C207" s="271"/>
      <c r="D207" s="272"/>
      <c r="E207" s="271"/>
      <c r="F207" s="282"/>
    </row>
    <row r="208" spans="1:6" x14ac:dyDescent="0.25">
      <c r="A208" s="299" t="s">
        <v>427</v>
      </c>
      <c r="B208" s="300" t="s">
        <v>137</v>
      </c>
      <c r="C208" s="301"/>
      <c r="D208" s="302"/>
      <c r="E208" s="301"/>
      <c r="F208" s="303"/>
    </row>
    <row r="209" spans="1:6" ht="39.6" x14ac:dyDescent="0.25">
      <c r="A209" s="306" t="s">
        <v>428</v>
      </c>
      <c r="B209" s="259" t="s">
        <v>138</v>
      </c>
      <c r="C209" s="260">
        <v>160</v>
      </c>
      <c r="D209" s="281" t="s">
        <v>291</v>
      </c>
      <c r="E209" s="262"/>
      <c r="F209" s="263">
        <f t="shared" ref="F209:F210" si="19">ROUND(C209*E209,2)</f>
        <v>0</v>
      </c>
    </row>
    <row r="210" spans="1:6" ht="79.8" thickBot="1" x14ac:dyDescent="0.3">
      <c r="A210" s="306" t="s">
        <v>528</v>
      </c>
      <c r="B210" s="259" t="s">
        <v>139</v>
      </c>
      <c r="C210" s="260">
        <v>4</v>
      </c>
      <c r="D210" s="256" t="s">
        <v>29</v>
      </c>
      <c r="E210" s="262"/>
      <c r="F210" s="263">
        <f t="shared" si="19"/>
        <v>0</v>
      </c>
    </row>
    <row r="211" spans="1:6" ht="13.8" thickBot="1" x14ac:dyDescent="0.3">
      <c r="A211" s="264" t="s">
        <v>427</v>
      </c>
      <c r="B211" s="265" t="s">
        <v>137</v>
      </c>
      <c r="C211" s="266"/>
      <c r="D211" s="267"/>
      <c r="E211" s="266"/>
      <c r="F211" s="268">
        <f>SUM(F209:F210)</f>
        <v>0</v>
      </c>
    </row>
    <row r="212" spans="1:6" ht="24" x14ac:dyDescent="0.25">
      <c r="A212" s="288" t="s">
        <v>430</v>
      </c>
      <c r="B212" s="796" t="s">
        <v>140</v>
      </c>
      <c r="C212" s="271"/>
      <c r="D212" s="272"/>
      <c r="E212" s="271"/>
      <c r="F212" s="282"/>
    </row>
    <row r="213" spans="1:6" ht="26.4" x14ac:dyDescent="0.25">
      <c r="A213" s="274" t="s">
        <v>431</v>
      </c>
      <c r="B213" s="765" t="s">
        <v>141</v>
      </c>
      <c r="C213" s="255">
        <v>1</v>
      </c>
      <c r="D213" s="256" t="s">
        <v>29</v>
      </c>
      <c r="E213" s="255"/>
      <c r="F213" s="258">
        <f t="shared" ref="F213:F214" si="20">ROUND(C213*E213,2)</f>
        <v>0</v>
      </c>
    </row>
    <row r="214" spans="1:6" ht="27" thickBot="1" x14ac:dyDescent="0.3">
      <c r="A214" s="274" t="s">
        <v>432</v>
      </c>
      <c r="B214" s="765" t="s">
        <v>142</v>
      </c>
      <c r="C214" s="255">
        <v>1</v>
      </c>
      <c r="D214" s="256" t="s">
        <v>29</v>
      </c>
      <c r="E214" s="255"/>
      <c r="F214" s="258">
        <f t="shared" si="20"/>
        <v>0</v>
      </c>
    </row>
    <row r="215" spans="1:6" ht="21" thickBot="1" x14ac:dyDescent="0.3">
      <c r="A215" s="264" t="s">
        <v>430</v>
      </c>
      <c r="B215" s="812" t="s">
        <v>140</v>
      </c>
      <c r="C215" s="266"/>
      <c r="D215" s="267"/>
      <c r="E215" s="266"/>
      <c r="F215" s="268">
        <f>SUM(F213:F214)</f>
        <v>0</v>
      </c>
    </row>
    <row r="216" spans="1:6" ht="13.8" thickBot="1" x14ac:dyDescent="0.3">
      <c r="A216" s="283" t="s">
        <v>280</v>
      </c>
      <c r="B216" s="813" t="s">
        <v>17</v>
      </c>
      <c r="C216" s="285"/>
      <c r="D216" s="286"/>
      <c r="E216" s="285"/>
      <c r="F216" s="287">
        <f>SUM(F215+F211)</f>
        <v>0</v>
      </c>
    </row>
    <row r="217" spans="1:6" ht="15.6" thickBot="1" x14ac:dyDescent="0.3">
      <c r="A217" s="325"/>
      <c r="B217" s="326" t="s">
        <v>1</v>
      </c>
      <c r="C217" s="327"/>
      <c r="D217" s="328"/>
      <c r="E217" s="329"/>
      <c r="F217" s="330">
        <f>F216+F206+F140+F123+F105+F96</f>
        <v>0</v>
      </c>
    </row>
    <row r="218" spans="1:6" ht="15.6" thickBot="1" x14ac:dyDescent="0.3">
      <c r="A218" s="325"/>
      <c r="B218" s="326" t="s">
        <v>2</v>
      </c>
      <c r="C218" s="327"/>
      <c r="D218" s="328"/>
      <c r="E218" s="329"/>
      <c r="F218" s="330">
        <f>F217*0.22</f>
        <v>0</v>
      </c>
    </row>
    <row r="219" spans="1:6" ht="16.2" thickBot="1" x14ac:dyDescent="0.3">
      <c r="A219" s="325"/>
      <c r="B219" s="331" t="s">
        <v>0</v>
      </c>
      <c r="C219" s="327"/>
      <c r="D219" s="328"/>
      <c r="E219" s="329"/>
      <c r="F219" s="332">
        <f>SUM(F217:F218)</f>
        <v>0</v>
      </c>
    </row>
  </sheetData>
  <mergeCells count="3">
    <mergeCell ref="D6:H6"/>
    <mergeCell ref="D7:H7"/>
    <mergeCell ref="D8:H8"/>
  </mergeCells>
  <pageMargins left="0.7" right="0.7" top="0.75" bottom="0.75" header="0.3" footer="0.3"/>
  <pageSetup paperSize="9"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68"/>
  <sheetViews>
    <sheetView zoomScaleNormal="100" zoomScaleSheetLayoutView="100" zoomScalePageLayoutView="70" workbookViewId="0">
      <selection activeCell="H5" sqref="H5"/>
    </sheetView>
  </sheetViews>
  <sheetFormatPr defaultColWidth="9.109375" defaultRowHeight="18" customHeight="1" x14ac:dyDescent="0.25"/>
  <cols>
    <col min="1" max="1" width="10.44140625" style="666" customWidth="1"/>
    <col min="2" max="2" width="36.44140625" style="665" customWidth="1"/>
    <col min="3" max="3" width="11.5546875" style="663" customWidth="1"/>
    <col min="4" max="4" width="7.44140625" style="664" customWidth="1"/>
    <col min="5" max="5" width="13.44140625" style="663" customWidth="1"/>
    <col min="6" max="6" width="13.6640625" style="662" customWidth="1"/>
    <col min="7" max="7" width="9.109375" style="661"/>
    <col min="8" max="8" width="13.6640625" style="661" bestFit="1" customWidth="1"/>
    <col min="9" max="16384" width="9.109375" style="661"/>
  </cols>
  <sheetData>
    <row r="1" spans="1:10" s="699" customFormat="1" ht="18" customHeight="1" x14ac:dyDescent="0.25">
      <c r="A1" s="982" t="s">
        <v>685</v>
      </c>
      <c r="B1" s="982"/>
      <c r="C1" s="982"/>
      <c r="D1" s="982"/>
      <c r="E1" s="982"/>
      <c r="F1" s="982"/>
    </row>
    <row r="2" spans="1:10" s="699" customFormat="1" ht="18" customHeight="1" thickBot="1" x14ac:dyDescent="0.3">
      <c r="A2" s="700"/>
      <c r="B2" s="700"/>
      <c r="C2" s="700"/>
      <c r="D2" s="700"/>
      <c r="E2" s="700"/>
      <c r="F2" s="700"/>
    </row>
    <row r="3" spans="1:10" s="699" customFormat="1" ht="17.399999999999999" thickBot="1" x14ac:dyDescent="0.3">
      <c r="A3" s="985" t="s">
        <v>723</v>
      </c>
      <c r="B3" s="986"/>
      <c r="C3" s="986"/>
      <c r="D3" s="986"/>
      <c r="E3" s="986"/>
      <c r="F3" s="987"/>
    </row>
    <row r="4" spans="1:10" s="681" customFormat="1" ht="17.25" customHeight="1" x14ac:dyDescent="0.25">
      <c r="A4" s="698" t="s">
        <v>683</v>
      </c>
      <c r="B4" s="697" t="s">
        <v>682</v>
      </c>
      <c r="C4" s="695" t="s">
        <v>681</v>
      </c>
      <c r="D4" s="696" t="s">
        <v>255</v>
      </c>
      <c r="E4" s="695" t="s">
        <v>680</v>
      </c>
      <c r="F4" s="694" t="s">
        <v>679</v>
      </c>
      <c r="J4" s="683"/>
    </row>
    <row r="5" spans="1:10" s="681" customFormat="1" ht="52.8" x14ac:dyDescent="0.25">
      <c r="A5" s="693" t="s">
        <v>7</v>
      </c>
      <c r="B5" s="718" t="s">
        <v>722</v>
      </c>
      <c r="C5" s="689" t="s">
        <v>693</v>
      </c>
      <c r="D5" s="701">
        <v>20</v>
      </c>
      <c r="E5" s="701"/>
      <c r="F5" s="819">
        <f>ROUND(E5*D5,2)</f>
        <v>0</v>
      </c>
      <c r="J5" s="683"/>
    </row>
    <row r="6" spans="1:10" s="681" customFormat="1" ht="26.4" x14ac:dyDescent="0.25">
      <c r="A6" s="693" t="s">
        <v>9</v>
      </c>
      <c r="B6" s="704" t="s">
        <v>721</v>
      </c>
      <c r="C6" s="689" t="s">
        <v>693</v>
      </c>
      <c r="D6" s="701">
        <v>20</v>
      </c>
      <c r="E6" s="701"/>
      <c r="F6" s="819">
        <f t="shared" ref="F6:F18" si="0">ROUND(E6*D6,2)</f>
        <v>0</v>
      </c>
      <c r="J6" s="683"/>
    </row>
    <row r="7" spans="1:10" s="681" customFormat="1" ht="26.4" x14ac:dyDescent="0.25">
      <c r="A7" s="693" t="s">
        <v>11</v>
      </c>
      <c r="B7" s="718" t="s">
        <v>720</v>
      </c>
      <c r="C7" s="702" t="s">
        <v>693</v>
      </c>
      <c r="D7" s="701">
        <v>20</v>
      </c>
      <c r="E7" s="701"/>
      <c r="F7" s="819">
        <f t="shared" si="0"/>
        <v>0</v>
      </c>
      <c r="J7" s="683"/>
    </row>
    <row r="8" spans="1:10" s="681" customFormat="1" ht="39.6" x14ac:dyDescent="0.25">
      <c r="A8" s="693" t="s">
        <v>8</v>
      </c>
      <c r="B8" s="718" t="s">
        <v>719</v>
      </c>
      <c r="C8" s="702" t="s">
        <v>686</v>
      </c>
      <c r="D8" s="701">
        <v>1</v>
      </c>
      <c r="E8" s="701"/>
      <c r="F8" s="819">
        <f t="shared" si="0"/>
        <v>0</v>
      </c>
      <c r="J8" s="683"/>
    </row>
    <row r="9" spans="1:10" s="681" customFormat="1" ht="52.8" x14ac:dyDescent="0.25">
      <c r="A9" s="693" t="s">
        <v>10</v>
      </c>
      <c r="B9" s="718" t="s">
        <v>678</v>
      </c>
      <c r="C9" s="702" t="s">
        <v>686</v>
      </c>
      <c r="D9" s="701">
        <v>1</v>
      </c>
      <c r="E9" s="701"/>
      <c r="F9" s="819">
        <f t="shared" si="0"/>
        <v>0</v>
      </c>
      <c r="J9" s="683"/>
    </row>
    <row r="10" spans="1:10" s="681" customFormat="1" ht="224.4" x14ac:dyDescent="0.25">
      <c r="A10" s="693" t="s">
        <v>19</v>
      </c>
      <c r="B10" s="718" t="s">
        <v>718</v>
      </c>
      <c r="C10" s="689" t="s">
        <v>686</v>
      </c>
      <c r="D10" s="701">
        <v>1</v>
      </c>
      <c r="E10" s="701"/>
      <c r="F10" s="819">
        <f t="shared" si="0"/>
        <v>0</v>
      </c>
      <c r="J10" s="683"/>
    </row>
    <row r="11" spans="1:10" s="681" customFormat="1" ht="105.6" x14ac:dyDescent="0.25">
      <c r="A11" s="693" t="s">
        <v>657</v>
      </c>
      <c r="B11" s="718" t="s">
        <v>717</v>
      </c>
      <c r="C11" s="702" t="s">
        <v>693</v>
      </c>
      <c r="D11" s="701">
        <v>1</v>
      </c>
      <c r="E11" s="701"/>
      <c r="F11" s="819">
        <f t="shared" si="0"/>
        <v>0</v>
      </c>
      <c r="J11" s="683"/>
    </row>
    <row r="12" spans="1:10" s="681" customFormat="1" ht="118.8" x14ac:dyDescent="0.25">
      <c r="A12" s="693" t="s">
        <v>716</v>
      </c>
      <c r="B12" s="718" t="s">
        <v>715</v>
      </c>
      <c r="C12" s="702" t="s">
        <v>693</v>
      </c>
      <c r="D12" s="701">
        <v>30</v>
      </c>
      <c r="E12" s="701"/>
      <c r="F12" s="819">
        <f t="shared" si="0"/>
        <v>0</v>
      </c>
      <c r="J12" s="683"/>
    </row>
    <row r="13" spans="1:10" s="681" customFormat="1" ht="39.6" x14ac:dyDescent="0.25">
      <c r="A13" s="693" t="s">
        <v>714</v>
      </c>
      <c r="B13" s="718" t="s">
        <v>713</v>
      </c>
      <c r="C13" s="702" t="s">
        <v>686</v>
      </c>
      <c r="D13" s="701">
        <v>1</v>
      </c>
      <c r="E13" s="701"/>
      <c r="F13" s="819">
        <f t="shared" si="0"/>
        <v>0</v>
      </c>
      <c r="J13" s="683"/>
    </row>
    <row r="14" spans="1:10" s="681" customFormat="1" ht="39.6" x14ac:dyDescent="0.25">
      <c r="A14" s="693" t="s">
        <v>712</v>
      </c>
      <c r="B14" s="718" t="s">
        <v>711</v>
      </c>
      <c r="C14" s="702" t="s">
        <v>686</v>
      </c>
      <c r="D14" s="701">
        <v>1</v>
      </c>
      <c r="E14" s="701"/>
      <c r="F14" s="819">
        <f t="shared" si="0"/>
        <v>0</v>
      </c>
      <c r="J14" s="683"/>
    </row>
    <row r="15" spans="1:10" s="681" customFormat="1" ht="26.4" x14ac:dyDescent="0.25">
      <c r="A15" s="693" t="s">
        <v>710</v>
      </c>
      <c r="B15" s="718" t="s">
        <v>709</v>
      </c>
      <c r="C15" s="702" t="s">
        <v>686</v>
      </c>
      <c r="D15" s="701">
        <v>1</v>
      </c>
      <c r="E15" s="701"/>
      <c r="F15" s="819">
        <f t="shared" si="0"/>
        <v>0</v>
      </c>
      <c r="J15" s="683"/>
    </row>
    <row r="16" spans="1:10" s="681" customFormat="1" ht="39.6" x14ac:dyDescent="0.25">
      <c r="A16" s="693" t="s">
        <v>708</v>
      </c>
      <c r="B16" s="718" t="s">
        <v>707</v>
      </c>
      <c r="C16" s="702" t="s">
        <v>621</v>
      </c>
      <c r="D16" s="701">
        <v>50</v>
      </c>
      <c r="E16" s="701"/>
      <c r="F16" s="819">
        <f t="shared" si="0"/>
        <v>0</v>
      </c>
      <c r="J16" s="683"/>
    </row>
    <row r="17" spans="1:10" s="681" customFormat="1" ht="26.4" x14ac:dyDescent="0.25">
      <c r="A17" s="693" t="s">
        <v>706</v>
      </c>
      <c r="B17" s="718" t="s">
        <v>704</v>
      </c>
      <c r="C17" s="702" t="s">
        <v>686</v>
      </c>
      <c r="D17" s="701">
        <v>1</v>
      </c>
      <c r="E17" s="701"/>
      <c r="F17" s="819">
        <f t="shared" si="0"/>
        <v>0</v>
      </c>
      <c r="J17" s="683"/>
    </row>
    <row r="18" spans="1:10" s="681" customFormat="1" ht="27" thickBot="1" x14ac:dyDescent="0.3">
      <c r="A18" s="693" t="s">
        <v>705</v>
      </c>
      <c r="B18" s="718" t="s">
        <v>704</v>
      </c>
      <c r="C18" s="702" t="s">
        <v>686</v>
      </c>
      <c r="D18" s="701">
        <v>1</v>
      </c>
      <c r="E18" s="701"/>
      <c r="F18" s="819">
        <f t="shared" si="0"/>
        <v>0</v>
      </c>
      <c r="J18" s="683"/>
    </row>
    <row r="19" spans="1:10" s="667" customFormat="1" ht="26.1" customHeight="1" thickBot="1" x14ac:dyDescent="0.3">
      <c r="A19" s="983" t="s">
        <v>675</v>
      </c>
      <c r="B19" s="984"/>
      <c r="C19" s="705"/>
      <c r="D19" s="705"/>
      <c r="E19" s="682"/>
      <c r="F19" s="820">
        <f>SUM(F5:F18)</f>
        <v>0</v>
      </c>
    </row>
    <row r="20" spans="1:10" s="667" customFormat="1" ht="26.1" customHeight="1" x14ac:dyDescent="0.25">
      <c r="A20" s="673"/>
      <c r="B20" s="673"/>
      <c r="C20" s="673"/>
      <c r="D20" s="673"/>
      <c r="E20" s="673"/>
      <c r="F20" s="678"/>
    </row>
    <row r="21" spans="1:10" s="681" customFormat="1" ht="30" customHeight="1" x14ac:dyDescent="0.25">
      <c r="A21" s="673"/>
      <c r="B21" s="673"/>
      <c r="C21" s="673"/>
      <c r="D21" s="673"/>
      <c r="E21" s="673"/>
      <c r="F21" s="678"/>
    </row>
    <row r="22" spans="1:10" s="681" customFormat="1" ht="30" customHeight="1" x14ac:dyDescent="0.25">
      <c r="A22" s="680"/>
      <c r="B22" s="680"/>
      <c r="C22" s="680"/>
      <c r="D22" s="680"/>
      <c r="E22" s="680"/>
      <c r="F22" s="679"/>
    </row>
    <row r="23" spans="1:10" s="681" customFormat="1" ht="30" customHeight="1" x14ac:dyDescent="0.25">
      <c r="A23" s="680"/>
      <c r="B23" s="680"/>
      <c r="C23" s="680"/>
      <c r="D23" s="680"/>
      <c r="E23" s="680"/>
      <c r="F23" s="679"/>
    </row>
    <row r="24" spans="1:10" s="681" customFormat="1" ht="30" customHeight="1" x14ac:dyDescent="0.25">
      <c r="A24" s="680"/>
      <c r="B24" s="680"/>
      <c r="C24" s="680"/>
      <c r="D24" s="680"/>
      <c r="E24" s="680"/>
      <c r="F24" s="679"/>
    </row>
    <row r="25" spans="1:10" s="681" customFormat="1" ht="30" customHeight="1" x14ac:dyDescent="0.25">
      <c r="A25" s="680"/>
      <c r="B25" s="680"/>
      <c r="C25" s="680"/>
      <c r="D25" s="680"/>
      <c r="E25" s="680"/>
      <c r="F25" s="679"/>
    </row>
    <row r="26" spans="1:10" s="681" customFormat="1" ht="30" customHeight="1" x14ac:dyDescent="0.25">
      <c r="A26" s="680"/>
      <c r="B26" s="680"/>
      <c r="C26" s="680"/>
      <c r="D26" s="680"/>
      <c r="E26" s="680"/>
      <c r="F26" s="679"/>
    </row>
    <row r="27" spans="1:10" s="667" customFormat="1" ht="26.1" customHeight="1" x14ac:dyDescent="0.25">
      <c r="A27" s="680"/>
      <c r="B27" s="680"/>
      <c r="C27" s="680"/>
      <c r="D27" s="680"/>
      <c r="E27" s="680"/>
      <c r="F27" s="679"/>
    </row>
    <row r="28" spans="1:10" s="667" customFormat="1" ht="26.1" customHeight="1" x14ac:dyDescent="0.25">
      <c r="A28" s="673"/>
      <c r="B28" s="673"/>
      <c r="C28" s="673"/>
      <c r="D28" s="673"/>
      <c r="E28" s="673"/>
      <c r="F28" s="678"/>
    </row>
    <row r="29" spans="1:10" s="667" customFormat="1" ht="26.1" customHeight="1" x14ac:dyDescent="0.25">
      <c r="A29" s="673"/>
      <c r="B29" s="673"/>
      <c r="C29" s="673"/>
      <c r="D29" s="673"/>
      <c r="E29" s="673"/>
      <c r="F29" s="678"/>
    </row>
    <row r="30" spans="1:10" s="667" customFormat="1" ht="44.25" customHeight="1" x14ac:dyDescent="0.25">
      <c r="A30" s="673"/>
      <c r="B30" s="673"/>
      <c r="C30" s="673"/>
      <c r="D30" s="673"/>
      <c r="E30" s="673"/>
      <c r="F30" s="678"/>
    </row>
    <row r="31" spans="1:10" s="667" customFormat="1" ht="26.1" customHeight="1" x14ac:dyDescent="0.25">
      <c r="A31" s="677"/>
      <c r="B31" s="676"/>
      <c r="C31" s="663"/>
      <c r="D31" s="664"/>
      <c r="E31" s="663"/>
      <c r="F31" s="675"/>
    </row>
    <row r="32" spans="1:10" s="667" customFormat="1" ht="26.1" customHeight="1" x14ac:dyDescent="0.25">
      <c r="A32" s="666"/>
      <c r="B32" s="665"/>
      <c r="C32" s="663"/>
      <c r="D32" s="664"/>
      <c r="E32" s="663"/>
      <c r="F32" s="662"/>
    </row>
    <row r="33" spans="1:6" s="667" customFormat="1" ht="26.1" customHeight="1" x14ac:dyDescent="0.25">
      <c r="A33" s="666"/>
      <c r="B33" s="665"/>
      <c r="C33" s="663"/>
      <c r="D33" s="664"/>
      <c r="E33" s="674"/>
      <c r="F33" s="662"/>
    </row>
    <row r="34" spans="1:6" s="667" customFormat="1" ht="26.1" customHeight="1" x14ac:dyDescent="0.25">
      <c r="A34" s="673"/>
      <c r="B34" s="673"/>
      <c r="C34" s="673"/>
      <c r="D34" s="673"/>
      <c r="E34" s="672"/>
      <c r="F34" s="671"/>
    </row>
    <row r="35" spans="1:6" s="667" customFormat="1" ht="26.1" customHeight="1" x14ac:dyDescent="0.25">
      <c r="A35" s="673"/>
      <c r="B35" s="673"/>
      <c r="C35" s="673"/>
      <c r="D35" s="673"/>
      <c r="E35" s="672"/>
      <c r="F35" s="671"/>
    </row>
    <row r="36" spans="1:6" s="667" customFormat="1" ht="26.1" customHeight="1" x14ac:dyDescent="0.25">
      <c r="A36" s="673"/>
      <c r="B36" s="673"/>
      <c r="C36" s="673"/>
      <c r="D36" s="673"/>
      <c r="E36" s="672"/>
      <c r="F36" s="671"/>
    </row>
    <row r="37" spans="1:6" s="667" customFormat="1" ht="26.1" customHeight="1" x14ac:dyDescent="0.25">
      <c r="A37" s="673"/>
      <c r="B37" s="673"/>
      <c r="C37" s="673"/>
      <c r="D37" s="673"/>
      <c r="E37" s="672"/>
      <c r="F37" s="671"/>
    </row>
    <row r="38" spans="1:6" s="667" customFormat="1" ht="26.1" customHeight="1" x14ac:dyDescent="0.25">
      <c r="A38" s="673"/>
      <c r="B38" s="673"/>
      <c r="C38" s="673"/>
      <c r="D38" s="673"/>
      <c r="E38" s="672"/>
      <c r="F38" s="671"/>
    </row>
    <row r="39" spans="1:6" s="667" customFormat="1" ht="26.1" customHeight="1" x14ac:dyDescent="0.25">
      <c r="A39" s="673"/>
      <c r="B39" s="673"/>
      <c r="C39" s="673"/>
      <c r="D39" s="673"/>
      <c r="E39" s="672"/>
      <c r="F39" s="671"/>
    </row>
    <row r="40" spans="1:6" s="667" customFormat="1" ht="26.1" customHeight="1" x14ac:dyDescent="0.25">
      <c r="A40" s="673"/>
      <c r="B40" s="673"/>
      <c r="C40" s="673"/>
      <c r="D40" s="673"/>
      <c r="E40" s="672"/>
      <c r="F40" s="671"/>
    </row>
    <row r="41" spans="1:6" s="667" customFormat="1" ht="26.1" customHeight="1" x14ac:dyDescent="0.25">
      <c r="A41" s="673"/>
      <c r="B41" s="673"/>
      <c r="C41" s="673"/>
      <c r="D41" s="673"/>
      <c r="E41" s="672"/>
      <c r="F41" s="671"/>
    </row>
    <row r="42" spans="1:6" s="667" customFormat="1" ht="26.1" customHeight="1" x14ac:dyDescent="0.25">
      <c r="A42" s="673"/>
      <c r="B42" s="673"/>
      <c r="C42" s="673"/>
      <c r="D42" s="673"/>
      <c r="E42" s="672"/>
      <c r="F42" s="671"/>
    </row>
    <row r="43" spans="1:6" s="667" customFormat="1" ht="26.1" customHeight="1" x14ac:dyDescent="0.25">
      <c r="A43" s="673"/>
      <c r="B43" s="673"/>
      <c r="C43" s="673"/>
      <c r="D43" s="673"/>
      <c r="E43" s="672"/>
      <c r="F43" s="671"/>
    </row>
    <row r="44" spans="1:6" s="667" customFormat="1" ht="45" customHeight="1" x14ac:dyDescent="0.25">
      <c r="A44" s="673"/>
      <c r="B44" s="673"/>
      <c r="C44" s="673"/>
      <c r="D44" s="673"/>
      <c r="E44" s="672"/>
      <c r="F44" s="671"/>
    </row>
    <row r="45" spans="1:6" s="667" customFormat="1" ht="45" customHeight="1" x14ac:dyDescent="0.25">
      <c r="A45" s="673"/>
      <c r="B45" s="673"/>
      <c r="C45" s="673"/>
      <c r="D45" s="673"/>
      <c r="E45" s="672"/>
      <c r="F45" s="671"/>
    </row>
    <row r="46" spans="1:6" ht="18" customHeight="1" x14ac:dyDescent="0.25">
      <c r="A46" s="673"/>
      <c r="B46" s="673"/>
      <c r="C46" s="673"/>
      <c r="D46" s="673"/>
      <c r="E46" s="672"/>
      <c r="F46" s="671"/>
    </row>
    <row r="47" spans="1:6" s="667" customFormat="1" ht="50.25" customHeight="1" x14ac:dyDescent="0.25">
      <c r="A47" s="673"/>
      <c r="B47" s="673"/>
      <c r="C47" s="673"/>
      <c r="D47" s="673"/>
      <c r="E47" s="672"/>
      <c r="F47" s="671"/>
    </row>
    <row r="48" spans="1:6" s="667" customFormat="1" ht="26.1" customHeight="1" x14ac:dyDescent="0.25">
      <c r="A48" s="673"/>
      <c r="B48" s="673"/>
      <c r="C48" s="673"/>
      <c r="D48" s="673"/>
      <c r="E48" s="672"/>
      <c r="F48" s="671"/>
    </row>
    <row r="49" spans="1:6" s="667" customFormat="1" ht="26.1" customHeight="1" x14ac:dyDescent="0.25">
      <c r="A49" s="673"/>
      <c r="B49" s="673"/>
      <c r="C49" s="673"/>
      <c r="D49" s="673"/>
      <c r="E49" s="672"/>
      <c r="F49" s="671"/>
    </row>
    <row r="50" spans="1:6" s="667" customFormat="1" ht="26.1" customHeight="1" x14ac:dyDescent="0.25">
      <c r="A50" s="673"/>
      <c r="B50" s="673"/>
      <c r="C50" s="673"/>
      <c r="D50" s="673"/>
      <c r="E50" s="672"/>
      <c r="F50" s="671"/>
    </row>
    <row r="51" spans="1:6" s="667" customFormat="1" ht="26.1" customHeight="1" x14ac:dyDescent="0.25">
      <c r="A51" s="673"/>
      <c r="B51" s="673"/>
      <c r="C51" s="673"/>
      <c r="D51" s="673"/>
      <c r="E51" s="672"/>
      <c r="F51" s="671"/>
    </row>
    <row r="52" spans="1:6" s="667" customFormat="1" ht="26.1" customHeight="1" x14ac:dyDescent="0.25">
      <c r="A52" s="673"/>
      <c r="B52" s="673"/>
      <c r="C52" s="673"/>
      <c r="D52" s="673"/>
      <c r="E52" s="672"/>
      <c r="F52" s="671"/>
    </row>
    <row r="53" spans="1:6" s="667" customFormat="1" ht="26.1" customHeight="1" x14ac:dyDescent="0.25">
      <c r="A53" s="670"/>
      <c r="B53" s="670"/>
      <c r="C53" s="670"/>
      <c r="D53" s="670"/>
      <c r="E53" s="669"/>
      <c r="F53" s="668"/>
    </row>
    <row r="54" spans="1:6" s="667" customFormat="1" ht="26.1" customHeight="1" x14ac:dyDescent="0.25">
      <c r="A54" s="670"/>
      <c r="B54" s="670"/>
      <c r="C54" s="670"/>
      <c r="D54" s="670"/>
      <c r="E54" s="669"/>
      <c r="F54" s="668"/>
    </row>
    <row r="55" spans="1:6" s="667" customFormat="1" ht="26.1" customHeight="1" x14ac:dyDescent="0.25">
      <c r="A55" s="666"/>
      <c r="B55" s="665"/>
      <c r="C55" s="663"/>
      <c r="D55" s="664"/>
      <c r="E55" s="663"/>
      <c r="F55" s="662"/>
    </row>
    <row r="56" spans="1:6" s="667" customFormat="1" ht="26.1" customHeight="1" x14ac:dyDescent="0.25">
      <c r="A56" s="666"/>
      <c r="B56" s="665"/>
      <c r="C56" s="663"/>
      <c r="D56" s="664"/>
      <c r="E56" s="663"/>
      <c r="F56" s="662"/>
    </row>
    <row r="57" spans="1:6" s="667" customFormat="1" ht="26.1" customHeight="1" x14ac:dyDescent="0.25">
      <c r="A57" s="666"/>
      <c r="B57" s="665"/>
      <c r="C57" s="663"/>
      <c r="D57" s="664"/>
      <c r="E57" s="663"/>
      <c r="F57" s="662"/>
    </row>
    <row r="58" spans="1:6" s="667" customFormat="1" ht="26.1" customHeight="1" x14ac:dyDescent="0.25">
      <c r="A58" s="666"/>
      <c r="B58" s="665"/>
      <c r="C58" s="663"/>
      <c r="D58" s="664"/>
      <c r="E58" s="663"/>
      <c r="F58" s="662"/>
    </row>
    <row r="59" spans="1:6" s="667" customFormat="1" ht="26.1" customHeight="1" x14ac:dyDescent="0.25">
      <c r="A59" s="666"/>
      <c r="B59" s="665"/>
      <c r="C59" s="663"/>
      <c r="D59" s="664"/>
      <c r="E59" s="663"/>
      <c r="F59" s="662"/>
    </row>
    <row r="60" spans="1:6" s="667" customFormat="1" ht="26.1" customHeight="1" x14ac:dyDescent="0.25">
      <c r="A60" s="666"/>
      <c r="B60" s="665"/>
      <c r="C60" s="663"/>
      <c r="D60" s="664"/>
      <c r="E60" s="663"/>
      <c r="F60" s="662"/>
    </row>
    <row r="61" spans="1:6" s="667" customFormat="1" ht="26.1" customHeight="1" x14ac:dyDescent="0.25">
      <c r="A61" s="666"/>
      <c r="B61" s="665"/>
      <c r="C61" s="663"/>
      <c r="D61" s="664"/>
      <c r="E61" s="663"/>
      <c r="F61" s="662"/>
    </row>
    <row r="62" spans="1:6" s="667" customFormat="1" ht="26.1" customHeight="1" x14ac:dyDescent="0.25">
      <c r="A62" s="666"/>
      <c r="B62" s="665"/>
      <c r="C62" s="663"/>
      <c r="D62" s="664"/>
      <c r="E62" s="663"/>
      <c r="F62" s="662"/>
    </row>
    <row r="63" spans="1:6" s="667" customFormat="1" ht="26.1" customHeight="1" x14ac:dyDescent="0.25">
      <c r="A63" s="666"/>
      <c r="B63" s="665"/>
      <c r="C63" s="663"/>
      <c r="D63" s="664"/>
      <c r="E63" s="663"/>
      <c r="F63" s="662"/>
    </row>
    <row r="64" spans="1:6" s="667" customFormat="1" ht="26.1" customHeight="1" x14ac:dyDescent="0.25">
      <c r="A64" s="666"/>
      <c r="B64" s="665"/>
      <c r="C64" s="663"/>
      <c r="D64" s="664"/>
      <c r="E64" s="663"/>
      <c r="F64" s="662"/>
    </row>
    <row r="65" spans="1:6" s="667" customFormat="1" ht="26.1" customHeight="1" x14ac:dyDescent="0.25">
      <c r="A65" s="666"/>
      <c r="B65" s="665"/>
      <c r="C65" s="663"/>
      <c r="D65" s="664"/>
      <c r="E65" s="663"/>
      <c r="F65" s="662"/>
    </row>
    <row r="66" spans="1:6" s="667" customFormat="1" ht="26.1" customHeight="1" x14ac:dyDescent="0.25">
      <c r="A66" s="666"/>
      <c r="B66" s="665"/>
      <c r="C66" s="663"/>
      <c r="D66" s="664"/>
      <c r="E66" s="663"/>
      <c r="F66" s="662"/>
    </row>
    <row r="67" spans="1:6" ht="22.5" customHeight="1" x14ac:dyDescent="0.25"/>
    <row r="68" spans="1:6" ht="21.75" customHeight="1" x14ac:dyDescent="0.25"/>
  </sheetData>
  <sheetProtection selectLockedCells="1"/>
  <mergeCells count="3">
    <mergeCell ref="A1:F1"/>
    <mergeCell ref="A19:B19"/>
    <mergeCell ref="A3:F3"/>
  </mergeCells>
  <pageMargins left="0.55000000000000004" right="0.61" top="1.0629921259842521" bottom="0.79" header="0.51181102362204722" footer="0.19685039370078741"/>
  <pageSetup paperSize="256" scale="99" firstPageNumber="3" fitToHeight="0" orientation="portrait" useFirstPageNumber="1" r:id="rId1"/>
  <headerFooter>
    <oddHeader>&amp;L
____________________________________________________________
&amp;C&amp;G
&amp;R
 _______________________________________________</oddHead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63"/>
  <sheetViews>
    <sheetView zoomScaleNormal="100" zoomScaleSheetLayoutView="100" zoomScalePageLayoutView="70" workbookViewId="0">
      <selection activeCell="H5" sqref="H5"/>
    </sheetView>
  </sheetViews>
  <sheetFormatPr defaultColWidth="9.109375" defaultRowHeight="18" customHeight="1" x14ac:dyDescent="0.25"/>
  <cols>
    <col min="1" max="1" width="10.44140625" style="666" customWidth="1"/>
    <col min="2" max="2" width="36.44140625" style="665" customWidth="1"/>
    <col min="3" max="3" width="11.5546875" style="663" customWidth="1"/>
    <col min="4" max="4" width="7.44140625" style="664" customWidth="1"/>
    <col min="5" max="5" width="13.44140625" style="663" customWidth="1"/>
    <col min="6" max="6" width="13.6640625" style="662" customWidth="1"/>
    <col min="7" max="7" width="9.109375" style="661"/>
    <col min="8" max="8" width="13.6640625" style="661" bestFit="1" customWidth="1"/>
    <col min="9" max="16384" width="9.109375" style="661"/>
  </cols>
  <sheetData>
    <row r="1" spans="1:10" s="699" customFormat="1" ht="18" customHeight="1" x14ac:dyDescent="0.25">
      <c r="A1" s="982" t="s">
        <v>685</v>
      </c>
      <c r="B1" s="982"/>
      <c r="C1" s="982"/>
      <c r="D1" s="982"/>
      <c r="E1" s="982"/>
      <c r="F1" s="982"/>
    </row>
    <row r="2" spans="1:10" s="699" customFormat="1" ht="18" customHeight="1" thickBot="1" x14ac:dyDescent="0.3">
      <c r="A2" s="700"/>
      <c r="B2" s="700"/>
      <c r="C2" s="700"/>
      <c r="D2" s="700"/>
      <c r="E2" s="700"/>
      <c r="F2" s="700"/>
    </row>
    <row r="3" spans="1:10" s="699" customFormat="1" ht="17.399999999999999" thickBot="1" x14ac:dyDescent="0.3">
      <c r="A3" s="985" t="s">
        <v>703</v>
      </c>
      <c r="B3" s="986"/>
      <c r="C3" s="986"/>
      <c r="D3" s="986"/>
      <c r="E3" s="986"/>
      <c r="F3" s="987"/>
    </row>
    <row r="4" spans="1:10" s="681" customFormat="1" ht="13.8" x14ac:dyDescent="0.25">
      <c r="A4" s="698" t="s">
        <v>683</v>
      </c>
      <c r="B4" s="697" t="s">
        <v>682</v>
      </c>
      <c r="C4" s="695" t="s">
        <v>681</v>
      </c>
      <c r="D4" s="696" t="s">
        <v>255</v>
      </c>
      <c r="E4" s="695" t="s">
        <v>680</v>
      </c>
      <c r="F4" s="694" t="s">
        <v>679</v>
      </c>
      <c r="J4" s="683"/>
    </row>
    <row r="5" spans="1:10" s="681" customFormat="1" ht="118.8" x14ac:dyDescent="0.25">
      <c r="A5" s="693" t="s">
        <v>285</v>
      </c>
      <c r="B5" s="703" t="s">
        <v>701</v>
      </c>
      <c r="C5" s="689" t="s">
        <v>693</v>
      </c>
      <c r="D5" s="701">
        <v>70</v>
      </c>
      <c r="E5" s="701"/>
      <c r="F5" s="819">
        <f>ROUND(E5*D5,2)</f>
        <v>0</v>
      </c>
      <c r="J5" s="683"/>
    </row>
    <row r="6" spans="1:10" s="681" customFormat="1" ht="79.2" x14ac:dyDescent="0.25">
      <c r="A6" s="693" t="s">
        <v>289</v>
      </c>
      <c r="B6" s="704" t="s">
        <v>700</v>
      </c>
      <c r="C6" s="689" t="s">
        <v>693</v>
      </c>
      <c r="D6" s="701">
        <v>60</v>
      </c>
      <c r="E6" s="701"/>
      <c r="F6" s="819">
        <f t="shared" ref="F6:F13" si="0">ROUND(E6*D6,2)</f>
        <v>0</v>
      </c>
      <c r="J6" s="683"/>
    </row>
    <row r="7" spans="1:10" s="681" customFormat="1" ht="66" x14ac:dyDescent="0.25">
      <c r="A7" s="693" t="s">
        <v>305</v>
      </c>
      <c r="B7" s="703" t="s">
        <v>699</v>
      </c>
      <c r="C7" s="702" t="s">
        <v>693</v>
      </c>
      <c r="D7" s="701">
        <v>15</v>
      </c>
      <c r="E7" s="701"/>
      <c r="F7" s="819">
        <f t="shared" si="0"/>
        <v>0</v>
      </c>
      <c r="J7" s="683"/>
    </row>
    <row r="8" spans="1:10" s="681" customFormat="1" ht="39.6" x14ac:dyDescent="0.25">
      <c r="A8" s="693" t="s">
        <v>311</v>
      </c>
      <c r="B8" s="703" t="s">
        <v>698</v>
      </c>
      <c r="C8" s="702" t="s">
        <v>686</v>
      </c>
      <c r="D8" s="701">
        <v>30</v>
      </c>
      <c r="E8" s="701"/>
      <c r="F8" s="819">
        <f t="shared" si="0"/>
        <v>0</v>
      </c>
      <c r="J8" s="683"/>
    </row>
    <row r="9" spans="1:10" s="681" customFormat="1" ht="26.4" x14ac:dyDescent="0.25">
      <c r="A9" s="693" t="s">
        <v>697</v>
      </c>
      <c r="B9" s="703" t="s">
        <v>696</v>
      </c>
      <c r="C9" s="689" t="s">
        <v>686</v>
      </c>
      <c r="D9" s="701">
        <v>25</v>
      </c>
      <c r="E9" s="701"/>
      <c r="F9" s="819">
        <f t="shared" si="0"/>
        <v>0</v>
      </c>
      <c r="J9" s="683"/>
    </row>
    <row r="10" spans="1:10" s="681" customFormat="1" ht="66" x14ac:dyDescent="0.25">
      <c r="A10" s="693" t="s">
        <v>695</v>
      </c>
      <c r="B10" s="703" t="s">
        <v>694</v>
      </c>
      <c r="C10" s="689" t="s">
        <v>693</v>
      </c>
      <c r="D10" s="701">
        <v>10</v>
      </c>
      <c r="E10" s="701"/>
      <c r="F10" s="819">
        <f t="shared" si="0"/>
        <v>0</v>
      </c>
      <c r="J10" s="683"/>
    </row>
    <row r="11" spans="1:10" s="681" customFormat="1" ht="26.4" x14ac:dyDescent="0.25">
      <c r="A11" s="693" t="s">
        <v>692</v>
      </c>
      <c r="B11" s="703" t="s">
        <v>691</v>
      </c>
      <c r="C11" s="702" t="s">
        <v>686</v>
      </c>
      <c r="D11" s="701">
        <v>1</v>
      </c>
      <c r="E11" s="701"/>
      <c r="F11" s="819">
        <f t="shared" si="0"/>
        <v>0</v>
      </c>
      <c r="J11" s="683"/>
    </row>
    <row r="12" spans="1:10" s="681" customFormat="1" ht="39.6" x14ac:dyDescent="0.25">
      <c r="A12" s="693" t="s">
        <v>690</v>
      </c>
      <c r="B12" s="703" t="s">
        <v>689</v>
      </c>
      <c r="C12" s="702" t="s">
        <v>686</v>
      </c>
      <c r="D12" s="701">
        <v>1</v>
      </c>
      <c r="E12" s="701"/>
      <c r="F12" s="819">
        <f t="shared" si="0"/>
        <v>0</v>
      </c>
      <c r="J12" s="683"/>
    </row>
    <row r="13" spans="1:10" s="681" customFormat="1" ht="40.200000000000003" thickBot="1" x14ac:dyDescent="0.3">
      <c r="A13" s="693" t="s">
        <v>688</v>
      </c>
      <c r="B13" s="703" t="s">
        <v>687</v>
      </c>
      <c r="C13" s="702" t="s">
        <v>686</v>
      </c>
      <c r="D13" s="701">
        <v>1</v>
      </c>
      <c r="E13" s="701"/>
      <c r="F13" s="819">
        <f t="shared" si="0"/>
        <v>0</v>
      </c>
      <c r="J13" s="683"/>
    </row>
    <row r="14" spans="1:10" s="667" customFormat="1" ht="26.1" customHeight="1" thickBot="1" x14ac:dyDescent="0.3">
      <c r="A14" s="983" t="s">
        <v>675</v>
      </c>
      <c r="B14" s="984"/>
      <c r="C14" s="705"/>
      <c r="D14" s="705"/>
      <c r="E14" s="682"/>
      <c r="F14" s="820">
        <f>SUM(F5:F13)</f>
        <v>0</v>
      </c>
    </row>
    <row r="15" spans="1:10" s="667" customFormat="1" ht="26.1" customHeight="1" x14ac:dyDescent="0.25">
      <c r="A15" s="673"/>
      <c r="B15" s="673"/>
      <c r="C15" s="673"/>
      <c r="D15" s="673"/>
      <c r="E15" s="673"/>
      <c r="F15" s="678"/>
    </row>
    <row r="16" spans="1:10" s="681" customFormat="1" ht="30" customHeight="1" x14ac:dyDescent="0.25">
      <c r="A16" s="673"/>
      <c r="B16" s="673"/>
      <c r="C16" s="673"/>
      <c r="D16" s="673"/>
      <c r="E16" s="673"/>
      <c r="F16" s="678"/>
    </row>
    <row r="17" spans="1:6" s="681" customFormat="1" ht="30" customHeight="1" x14ac:dyDescent="0.25">
      <c r="A17" s="680"/>
      <c r="B17" s="680"/>
      <c r="C17" s="680"/>
      <c r="D17" s="680"/>
      <c r="E17" s="680"/>
      <c r="F17" s="679"/>
    </row>
    <row r="18" spans="1:6" s="681" customFormat="1" ht="30" customHeight="1" x14ac:dyDescent="0.25">
      <c r="A18" s="680"/>
      <c r="B18" s="680"/>
      <c r="C18" s="680"/>
      <c r="D18" s="680"/>
      <c r="E18" s="680"/>
      <c r="F18" s="679"/>
    </row>
    <row r="19" spans="1:6" s="681" customFormat="1" ht="30" customHeight="1" x14ac:dyDescent="0.25">
      <c r="A19" s="680"/>
      <c r="B19" s="680"/>
      <c r="C19" s="680"/>
      <c r="D19" s="680"/>
      <c r="E19" s="680"/>
      <c r="F19" s="679"/>
    </row>
    <row r="20" spans="1:6" s="681" customFormat="1" ht="30" customHeight="1" x14ac:dyDescent="0.25">
      <c r="A20" s="680"/>
      <c r="B20" s="680"/>
      <c r="C20" s="680"/>
      <c r="D20" s="680"/>
      <c r="E20" s="680"/>
      <c r="F20" s="679"/>
    </row>
    <row r="21" spans="1:6" s="681" customFormat="1" ht="30" customHeight="1" x14ac:dyDescent="0.25">
      <c r="A21" s="680"/>
      <c r="B21" s="680"/>
      <c r="C21" s="680"/>
      <c r="D21" s="680"/>
      <c r="E21" s="680"/>
      <c r="F21" s="679"/>
    </row>
    <row r="22" spans="1:6" s="667" customFormat="1" ht="26.1" customHeight="1" x14ac:dyDescent="0.25">
      <c r="A22" s="680"/>
      <c r="B22" s="680"/>
      <c r="C22" s="680"/>
      <c r="D22" s="680"/>
      <c r="E22" s="680"/>
      <c r="F22" s="679"/>
    </row>
    <row r="23" spans="1:6" s="667" customFormat="1" ht="26.1" customHeight="1" x14ac:dyDescent="0.25">
      <c r="A23" s="673"/>
      <c r="B23" s="673"/>
      <c r="C23" s="673"/>
      <c r="D23" s="673"/>
      <c r="E23" s="673"/>
      <c r="F23" s="678"/>
    </row>
    <row r="24" spans="1:6" s="667" customFormat="1" ht="26.1" customHeight="1" x14ac:dyDescent="0.25">
      <c r="A24" s="673"/>
      <c r="B24" s="673"/>
      <c r="C24" s="673"/>
      <c r="D24" s="673"/>
      <c r="E24" s="673"/>
      <c r="F24" s="678"/>
    </row>
    <row r="25" spans="1:6" s="667" customFormat="1" ht="44.25" customHeight="1" x14ac:dyDescent="0.25">
      <c r="A25" s="673"/>
      <c r="B25" s="673"/>
      <c r="C25" s="673"/>
      <c r="D25" s="673"/>
      <c r="E25" s="673"/>
      <c r="F25" s="678"/>
    </row>
    <row r="26" spans="1:6" s="667" customFormat="1" ht="26.1" customHeight="1" x14ac:dyDescent="0.25">
      <c r="A26" s="677"/>
      <c r="B26" s="676"/>
      <c r="C26" s="663"/>
      <c r="D26" s="664"/>
      <c r="E26" s="663"/>
      <c r="F26" s="675"/>
    </row>
    <row r="27" spans="1:6" s="667" customFormat="1" ht="26.1" customHeight="1" x14ac:dyDescent="0.25">
      <c r="A27" s="666"/>
      <c r="B27" s="665"/>
      <c r="C27" s="663"/>
      <c r="D27" s="664"/>
      <c r="E27" s="663"/>
      <c r="F27" s="662"/>
    </row>
    <row r="28" spans="1:6" s="667" customFormat="1" ht="26.1" customHeight="1" x14ac:dyDescent="0.25">
      <c r="A28" s="666"/>
      <c r="B28" s="665"/>
      <c r="C28" s="663"/>
      <c r="D28" s="664"/>
      <c r="E28" s="674"/>
      <c r="F28" s="662"/>
    </row>
    <row r="29" spans="1:6" s="667" customFormat="1" ht="26.1" customHeight="1" x14ac:dyDescent="0.25">
      <c r="A29" s="673"/>
      <c r="B29" s="673"/>
      <c r="C29" s="673"/>
      <c r="D29" s="673"/>
      <c r="E29" s="672"/>
      <c r="F29" s="671"/>
    </row>
    <row r="30" spans="1:6" s="667" customFormat="1" ht="26.1" customHeight="1" x14ac:dyDescent="0.25">
      <c r="A30" s="673"/>
      <c r="B30" s="673"/>
      <c r="C30" s="673"/>
      <c r="D30" s="673"/>
      <c r="E30" s="672"/>
      <c r="F30" s="671"/>
    </row>
    <row r="31" spans="1:6" s="667" customFormat="1" ht="26.1" customHeight="1" x14ac:dyDescent="0.25">
      <c r="A31" s="673"/>
      <c r="B31" s="673"/>
      <c r="C31" s="673"/>
      <c r="D31" s="673"/>
      <c r="E31" s="672"/>
      <c r="F31" s="671"/>
    </row>
    <row r="32" spans="1:6" s="667" customFormat="1" ht="26.1" customHeight="1" x14ac:dyDescent="0.25">
      <c r="A32" s="673"/>
      <c r="B32" s="673"/>
      <c r="C32" s="673"/>
      <c r="D32" s="673"/>
      <c r="E32" s="672"/>
      <c r="F32" s="671"/>
    </row>
    <row r="33" spans="1:6" s="667" customFormat="1" ht="26.1" customHeight="1" x14ac:dyDescent="0.25">
      <c r="A33" s="673"/>
      <c r="B33" s="673"/>
      <c r="C33" s="673"/>
      <c r="D33" s="673"/>
      <c r="E33" s="672"/>
      <c r="F33" s="671"/>
    </row>
    <row r="34" spans="1:6" s="667" customFormat="1" ht="26.1" customHeight="1" x14ac:dyDescent="0.25">
      <c r="A34" s="673"/>
      <c r="B34" s="673"/>
      <c r="C34" s="673"/>
      <c r="D34" s="673"/>
      <c r="E34" s="672"/>
      <c r="F34" s="671"/>
    </row>
    <row r="35" spans="1:6" s="667" customFormat="1" ht="26.1" customHeight="1" x14ac:dyDescent="0.25">
      <c r="A35" s="673"/>
      <c r="B35" s="673"/>
      <c r="C35" s="673"/>
      <c r="D35" s="673"/>
      <c r="E35" s="672"/>
      <c r="F35" s="671"/>
    </row>
    <row r="36" spans="1:6" s="667" customFormat="1" ht="26.1" customHeight="1" x14ac:dyDescent="0.25">
      <c r="A36" s="673"/>
      <c r="B36" s="673"/>
      <c r="C36" s="673"/>
      <c r="D36" s="673"/>
      <c r="E36" s="672"/>
      <c r="F36" s="671"/>
    </row>
    <row r="37" spans="1:6" s="667" customFormat="1" ht="26.1" customHeight="1" x14ac:dyDescent="0.25">
      <c r="A37" s="673"/>
      <c r="B37" s="673"/>
      <c r="C37" s="673"/>
      <c r="D37" s="673"/>
      <c r="E37" s="672"/>
      <c r="F37" s="671"/>
    </row>
    <row r="38" spans="1:6" s="667" customFormat="1" ht="26.1" customHeight="1" x14ac:dyDescent="0.25">
      <c r="A38" s="673"/>
      <c r="B38" s="673"/>
      <c r="C38" s="673"/>
      <c r="D38" s="673"/>
      <c r="E38" s="672"/>
      <c r="F38" s="671"/>
    </row>
    <row r="39" spans="1:6" s="667" customFormat="1" ht="45" customHeight="1" x14ac:dyDescent="0.25">
      <c r="A39" s="673"/>
      <c r="B39" s="673"/>
      <c r="C39" s="673"/>
      <c r="D39" s="673"/>
      <c r="E39" s="672"/>
      <c r="F39" s="671"/>
    </row>
    <row r="40" spans="1:6" s="667" customFormat="1" ht="45" customHeight="1" x14ac:dyDescent="0.25">
      <c r="A40" s="673"/>
      <c r="B40" s="673"/>
      <c r="C40" s="673"/>
      <c r="D40" s="673"/>
      <c r="E40" s="672"/>
      <c r="F40" s="671"/>
    </row>
    <row r="41" spans="1:6" ht="18" customHeight="1" x14ac:dyDescent="0.25">
      <c r="A41" s="673"/>
      <c r="B41" s="673"/>
      <c r="C41" s="673"/>
      <c r="D41" s="673"/>
      <c r="E41" s="672"/>
      <c r="F41" s="671"/>
    </row>
    <row r="42" spans="1:6" s="667" customFormat="1" ht="50.25" customHeight="1" x14ac:dyDescent="0.25">
      <c r="A42" s="673"/>
      <c r="B42" s="673"/>
      <c r="C42" s="673"/>
      <c r="D42" s="673"/>
      <c r="E42" s="672"/>
      <c r="F42" s="671"/>
    </row>
    <row r="43" spans="1:6" s="667" customFormat="1" ht="26.1" customHeight="1" x14ac:dyDescent="0.25">
      <c r="A43" s="673"/>
      <c r="B43" s="673"/>
      <c r="C43" s="673"/>
      <c r="D43" s="673"/>
      <c r="E43" s="672"/>
      <c r="F43" s="671"/>
    </row>
    <row r="44" spans="1:6" s="667" customFormat="1" ht="26.1" customHeight="1" x14ac:dyDescent="0.25">
      <c r="A44" s="673"/>
      <c r="B44" s="673"/>
      <c r="C44" s="673"/>
      <c r="D44" s="673"/>
      <c r="E44" s="672"/>
      <c r="F44" s="671"/>
    </row>
    <row r="45" spans="1:6" s="667" customFormat="1" ht="26.1" customHeight="1" x14ac:dyDescent="0.25">
      <c r="A45" s="673"/>
      <c r="B45" s="673"/>
      <c r="C45" s="673"/>
      <c r="D45" s="673"/>
      <c r="E45" s="672"/>
      <c r="F45" s="671"/>
    </row>
    <row r="46" spans="1:6" s="667" customFormat="1" ht="26.1" customHeight="1" x14ac:dyDescent="0.25">
      <c r="A46" s="673"/>
      <c r="B46" s="673"/>
      <c r="C46" s="673"/>
      <c r="D46" s="673"/>
      <c r="E46" s="672"/>
      <c r="F46" s="671"/>
    </row>
    <row r="47" spans="1:6" s="667" customFormat="1" ht="26.1" customHeight="1" x14ac:dyDescent="0.25">
      <c r="A47" s="673"/>
      <c r="B47" s="673"/>
      <c r="C47" s="673"/>
      <c r="D47" s="673"/>
      <c r="E47" s="672"/>
      <c r="F47" s="671"/>
    </row>
    <row r="48" spans="1:6" s="667" customFormat="1" ht="26.1" customHeight="1" x14ac:dyDescent="0.25">
      <c r="A48" s="670"/>
      <c r="B48" s="670"/>
      <c r="C48" s="670"/>
      <c r="D48" s="670"/>
      <c r="E48" s="669"/>
      <c r="F48" s="668"/>
    </row>
    <row r="49" spans="1:6" s="667" customFormat="1" ht="26.1" customHeight="1" x14ac:dyDescent="0.25">
      <c r="A49" s="670"/>
      <c r="B49" s="670"/>
      <c r="C49" s="670"/>
      <c r="D49" s="670"/>
      <c r="E49" s="669"/>
      <c r="F49" s="668"/>
    </row>
    <row r="50" spans="1:6" s="667" customFormat="1" ht="26.1" customHeight="1" x14ac:dyDescent="0.25">
      <c r="A50" s="666"/>
      <c r="B50" s="665"/>
      <c r="C50" s="663"/>
      <c r="D50" s="664"/>
      <c r="E50" s="663"/>
      <c r="F50" s="662"/>
    </row>
    <row r="51" spans="1:6" s="667" customFormat="1" ht="26.1" customHeight="1" x14ac:dyDescent="0.25">
      <c r="A51" s="666"/>
      <c r="B51" s="665"/>
      <c r="C51" s="663"/>
      <c r="D51" s="664"/>
      <c r="E51" s="663"/>
      <c r="F51" s="662"/>
    </row>
    <row r="52" spans="1:6" s="667" customFormat="1" ht="26.1" customHeight="1" x14ac:dyDescent="0.25">
      <c r="A52" s="666"/>
      <c r="B52" s="665"/>
      <c r="C52" s="663"/>
      <c r="D52" s="664"/>
      <c r="E52" s="663"/>
      <c r="F52" s="662"/>
    </row>
    <row r="53" spans="1:6" s="667" customFormat="1" ht="26.1" customHeight="1" x14ac:dyDescent="0.25">
      <c r="A53" s="666"/>
      <c r="B53" s="665"/>
      <c r="C53" s="663"/>
      <c r="D53" s="664"/>
      <c r="E53" s="663"/>
      <c r="F53" s="662"/>
    </row>
    <row r="54" spans="1:6" s="667" customFormat="1" ht="26.1" customHeight="1" x14ac:dyDescent="0.25">
      <c r="A54" s="666"/>
      <c r="B54" s="665"/>
      <c r="C54" s="663"/>
      <c r="D54" s="664"/>
      <c r="E54" s="663"/>
      <c r="F54" s="662"/>
    </row>
    <row r="55" spans="1:6" s="667" customFormat="1" ht="26.1" customHeight="1" x14ac:dyDescent="0.25">
      <c r="A55" s="666"/>
      <c r="B55" s="665"/>
      <c r="C55" s="663"/>
      <c r="D55" s="664"/>
      <c r="E55" s="663"/>
      <c r="F55" s="662"/>
    </row>
    <row r="56" spans="1:6" s="667" customFormat="1" ht="26.1" customHeight="1" x14ac:dyDescent="0.25">
      <c r="A56" s="666"/>
      <c r="B56" s="665"/>
      <c r="C56" s="663"/>
      <c r="D56" s="664"/>
      <c r="E56" s="663"/>
      <c r="F56" s="662"/>
    </row>
    <row r="57" spans="1:6" s="667" customFormat="1" ht="26.1" customHeight="1" x14ac:dyDescent="0.25">
      <c r="A57" s="666"/>
      <c r="B57" s="665"/>
      <c r="C57" s="663"/>
      <c r="D57" s="664"/>
      <c r="E57" s="663"/>
      <c r="F57" s="662"/>
    </row>
    <row r="58" spans="1:6" s="667" customFormat="1" ht="26.1" customHeight="1" x14ac:dyDescent="0.25">
      <c r="A58" s="666"/>
      <c r="B58" s="665"/>
      <c r="C58" s="663"/>
      <c r="D58" s="664"/>
      <c r="E58" s="663"/>
      <c r="F58" s="662"/>
    </row>
    <row r="59" spans="1:6" s="667" customFormat="1" ht="26.1" customHeight="1" x14ac:dyDescent="0.25">
      <c r="A59" s="666"/>
      <c r="B59" s="665"/>
      <c r="C59" s="663"/>
      <c r="D59" s="664"/>
      <c r="E59" s="663"/>
      <c r="F59" s="662"/>
    </row>
    <row r="60" spans="1:6" s="667" customFormat="1" ht="26.1" customHeight="1" x14ac:dyDescent="0.25">
      <c r="A60" s="666"/>
      <c r="B60" s="665"/>
      <c r="C60" s="663"/>
      <c r="D60" s="664"/>
      <c r="E60" s="663"/>
      <c r="F60" s="662"/>
    </row>
    <row r="61" spans="1:6" s="667" customFormat="1" ht="26.1" customHeight="1" x14ac:dyDescent="0.25">
      <c r="A61" s="666"/>
      <c r="B61" s="665"/>
      <c r="C61" s="663"/>
      <c r="D61" s="664"/>
      <c r="E61" s="663"/>
      <c r="F61" s="662"/>
    </row>
    <row r="62" spans="1:6" ht="22.5" customHeight="1" x14ac:dyDescent="0.25"/>
    <row r="63" spans="1:6" ht="21.75" customHeight="1" x14ac:dyDescent="0.25"/>
  </sheetData>
  <sheetProtection selectLockedCells="1"/>
  <mergeCells count="3">
    <mergeCell ref="A1:F1"/>
    <mergeCell ref="A14:B14"/>
    <mergeCell ref="A3:F3"/>
  </mergeCells>
  <pageMargins left="0.55000000000000004" right="0.61" top="1.0629921259842521" bottom="0.79" header="0.51181102362204722" footer="0.19685039370078741"/>
  <pageSetup paperSize="256" scale="99" firstPageNumber="3" fitToHeight="0" orientation="portrait" useFirstPageNumber="1" r:id="rId1"/>
  <headerFooter>
    <oddHeader>&amp;L
____________________________________________________________
&amp;C&amp;G
&amp;R
 _______________________________________________</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EE13A-7593-4CE9-BDA5-DA3B202718C9}">
  <dimension ref="A1:R36"/>
  <sheetViews>
    <sheetView workbookViewId="0">
      <selection activeCell="A14" sqref="A14"/>
    </sheetView>
  </sheetViews>
  <sheetFormatPr defaultRowHeight="13.8" x14ac:dyDescent="0.25"/>
  <cols>
    <col min="1" max="16384" width="8.88671875" style="782"/>
  </cols>
  <sheetData>
    <row r="1" spans="1:18" x14ac:dyDescent="0.25">
      <c r="A1" s="794" t="s">
        <v>790</v>
      </c>
      <c r="B1" s="783"/>
      <c r="C1" s="783"/>
      <c r="D1" s="783"/>
      <c r="E1" s="783"/>
      <c r="F1" s="783"/>
      <c r="G1" s="783"/>
      <c r="L1" s="794"/>
      <c r="M1" s="783"/>
      <c r="N1" s="783"/>
      <c r="O1" s="783"/>
      <c r="P1" s="783"/>
      <c r="Q1" s="783"/>
      <c r="R1" s="783"/>
    </row>
    <row r="2" spans="1:18" x14ac:dyDescent="0.25">
      <c r="A2" s="784"/>
      <c r="B2" s="783"/>
      <c r="C2" s="783"/>
      <c r="D2" s="783"/>
      <c r="E2" s="783"/>
      <c r="F2" s="783"/>
      <c r="G2" s="783"/>
      <c r="L2" s="784"/>
      <c r="M2" s="783"/>
      <c r="N2" s="783"/>
      <c r="O2" s="783"/>
      <c r="P2" s="783"/>
      <c r="Q2" s="783"/>
      <c r="R2" s="783"/>
    </row>
    <row r="3" spans="1:18" x14ac:dyDescent="0.25">
      <c r="A3" s="792" t="s">
        <v>789</v>
      </c>
      <c r="B3" s="783"/>
      <c r="C3" s="783"/>
      <c r="D3" s="783"/>
      <c r="E3" s="783"/>
      <c r="F3" s="783"/>
      <c r="G3" s="783"/>
      <c r="L3" s="792"/>
      <c r="M3" s="783"/>
      <c r="N3" s="783"/>
      <c r="O3" s="783"/>
      <c r="P3" s="783"/>
      <c r="Q3" s="783"/>
      <c r="R3" s="783"/>
    </row>
    <row r="4" spans="1:18" x14ac:dyDescent="0.25">
      <c r="A4" s="792" t="s">
        <v>788</v>
      </c>
      <c r="B4" s="783"/>
      <c r="C4" s="783"/>
      <c r="D4" s="783"/>
      <c r="E4" s="783"/>
      <c r="F4" s="783"/>
      <c r="G4" s="783"/>
      <c r="L4" s="792"/>
      <c r="M4" s="783"/>
      <c r="N4" s="783"/>
      <c r="O4" s="783"/>
      <c r="P4" s="783"/>
      <c r="Q4" s="783"/>
      <c r="R4" s="783"/>
    </row>
    <row r="5" spans="1:18" ht="21" customHeight="1" x14ac:dyDescent="0.25">
      <c r="A5" s="792" t="s">
        <v>787</v>
      </c>
      <c r="B5" s="783"/>
      <c r="C5" s="783"/>
      <c r="D5" s="783"/>
      <c r="E5" s="783"/>
      <c r="F5" s="783"/>
      <c r="G5" s="783"/>
      <c r="L5" s="792"/>
      <c r="M5" s="783"/>
      <c r="N5" s="783"/>
      <c r="O5" s="783"/>
      <c r="P5" s="783"/>
      <c r="Q5" s="783"/>
      <c r="R5" s="783"/>
    </row>
    <row r="6" spans="1:18" ht="17.25" customHeight="1" x14ac:dyDescent="0.25">
      <c r="A6" s="793" t="s">
        <v>786</v>
      </c>
      <c r="B6" s="793"/>
      <c r="C6" s="793"/>
      <c r="D6" s="783"/>
      <c r="E6" s="783"/>
      <c r="F6" s="783"/>
      <c r="G6" s="783"/>
      <c r="L6" s="978"/>
      <c r="M6" s="978"/>
      <c r="N6" s="978"/>
      <c r="O6" s="783"/>
      <c r="P6" s="783"/>
      <c r="Q6" s="783"/>
      <c r="R6" s="783"/>
    </row>
    <row r="7" spans="1:18" ht="20.25" customHeight="1" x14ac:dyDescent="0.25">
      <c r="A7" s="793" t="s">
        <v>785</v>
      </c>
      <c r="B7" s="791"/>
      <c r="C7" s="791"/>
      <c r="D7" s="783"/>
      <c r="E7" s="783"/>
      <c r="F7" s="783"/>
      <c r="G7" s="783"/>
      <c r="L7" s="793"/>
      <c r="M7" s="791"/>
      <c r="N7" s="791"/>
      <c r="O7" s="783"/>
      <c r="P7" s="783"/>
      <c r="Q7" s="783"/>
      <c r="R7" s="783"/>
    </row>
    <row r="8" spans="1:18" ht="24.75" customHeight="1" x14ac:dyDescent="0.25">
      <c r="A8" s="792" t="s">
        <v>784</v>
      </c>
      <c r="B8" s="792"/>
      <c r="C8" s="791"/>
      <c r="D8" s="783"/>
      <c r="E8" s="783"/>
      <c r="F8" s="783"/>
      <c r="G8" s="783"/>
      <c r="L8" s="792"/>
      <c r="M8" s="792"/>
      <c r="N8" s="791"/>
      <c r="O8" s="783"/>
      <c r="P8" s="783"/>
      <c r="Q8" s="783"/>
      <c r="R8" s="783"/>
    </row>
    <row r="9" spans="1:18" ht="24.75" customHeight="1" x14ac:dyDescent="0.25">
      <c r="A9" s="793" t="s">
        <v>783</v>
      </c>
      <c r="B9" s="791"/>
      <c r="C9" s="791"/>
      <c r="D9" s="783"/>
      <c r="E9" s="783"/>
      <c r="F9" s="783"/>
      <c r="G9" s="783"/>
      <c r="L9" s="793"/>
      <c r="M9" s="791"/>
      <c r="N9" s="791"/>
      <c r="O9" s="783"/>
      <c r="P9" s="783"/>
      <c r="Q9" s="783"/>
      <c r="R9" s="783"/>
    </row>
    <row r="10" spans="1:18" ht="24.75" customHeight="1" x14ac:dyDescent="0.25">
      <c r="A10" s="979" t="s">
        <v>782</v>
      </c>
      <c r="B10" s="979"/>
      <c r="C10" s="979"/>
      <c r="D10" s="979"/>
      <c r="E10" s="979"/>
      <c r="F10" s="783"/>
      <c r="G10" s="783"/>
      <c r="L10" s="979"/>
      <c r="M10" s="979"/>
      <c r="N10" s="979"/>
      <c r="O10" s="979"/>
      <c r="P10" s="979"/>
      <c r="Q10" s="783"/>
      <c r="R10" s="783"/>
    </row>
    <row r="11" spans="1:18" ht="20.25" customHeight="1" x14ac:dyDescent="0.25">
      <c r="A11" s="793" t="s">
        <v>781</v>
      </c>
      <c r="B11" s="791"/>
      <c r="C11" s="791"/>
      <c r="D11" s="783"/>
      <c r="E11" s="783"/>
      <c r="F11" s="783"/>
      <c r="G11" s="783"/>
      <c r="L11" s="793"/>
      <c r="M11" s="791"/>
      <c r="N11" s="791"/>
      <c r="O11" s="783"/>
      <c r="P11" s="783"/>
      <c r="Q11" s="783"/>
      <c r="R11" s="783"/>
    </row>
    <row r="12" spans="1:18" ht="21" customHeight="1" x14ac:dyDescent="0.25">
      <c r="A12" s="792" t="s">
        <v>780</v>
      </c>
      <c r="B12" s="791"/>
      <c r="C12" s="791"/>
      <c r="D12" s="783"/>
      <c r="E12" s="783"/>
      <c r="F12" s="783"/>
      <c r="G12" s="783"/>
      <c r="L12" s="792"/>
      <c r="M12" s="791"/>
      <c r="N12" s="791"/>
      <c r="O12" s="783"/>
      <c r="P12" s="783"/>
      <c r="Q12" s="783"/>
      <c r="R12" s="783"/>
    </row>
    <row r="13" spans="1:18" ht="28.5" customHeight="1" x14ac:dyDescent="0.25">
      <c r="A13" s="792" t="s">
        <v>779</v>
      </c>
      <c r="B13" s="791"/>
      <c r="C13" s="791"/>
      <c r="D13" s="783"/>
      <c r="E13" s="783"/>
      <c r="F13" s="783"/>
      <c r="G13" s="783"/>
      <c r="L13" s="792"/>
      <c r="M13" s="791"/>
      <c r="N13" s="791"/>
      <c r="O13" s="783"/>
      <c r="P13" s="783"/>
      <c r="Q13" s="783"/>
      <c r="R13" s="783"/>
    </row>
    <row r="14" spans="1:18" ht="28.5" customHeight="1" x14ac:dyDescent="0.25">
      <c r="A14" s="792" t="s">
        <v>797</v>
      </c>
      <c r="B14" s="791"/>
      <c r="C14" s="791"/>
      <c r="D14" s="783"/>
      <c r="E14" s="783"/>
      <c r="F14" s="783"/>
      <c r="G14" s="783"/>
      <c r="L14" s="792"/>
      <c r="M14" s="791"/>
      <c r="N14" s="791"/>
      <c r="O14" s="783"/>
      <c r="P14" s="783"/>
      <c r="Q14" s="783"/>
      <c r="R14" s="783"/>
    </row>
    <row r="15" spans="1:18" ht="21" customHeight="1" x14ac:dyDescent="0.25">
      <c r="A15" s="790" t="s">
        <v>778</v>
      </c>
      <c r="B15" s="783"/>
      <c r="C15" s="783"/>
      <c r="D15" s="783"/>
      <c r="E15" s="783"/>
      <c r="F15" s="783"/>
      <c r="G15" s="783"/>
      <c r="L15" s="790"/>
      <c r="M15" s="783"/>
      <c r="N15" s="783"/>
      <c r="O15" s="783"/>
      <c r="P15" s="783"/>
      <c r="Q15" s="783"/>
      <c r="R15" s="783"/>
    </row>
    <row r="16" spans="1:18" x14ac:dyDescent="0.25">
      <c r="A16" s="790"/>
      <c r="B16" s="783"/>
      <c r="C16" s="783"/>
      <c r="D16" s="783"/>
      <c r="E16" s="783"/>
      <c r="F16" s="783"/>
      <c r="G16" s="783"/>
      <c r="L16" s="789"/>
      <c r="M16" s="786"/>
      <c r="N16" s="786"/>
      <c r="O16" s="786"/>
      <c r="P16" s="786"/>
      <c r="Q16" s="786"/>
      <c r="R16" s="786"/>
    </row>
    <row r="17" spans="1:18" ht="23.25" customHeight="1" x14ac:dyDescent="0.25">
      <c r="A17" s="973" t="s">
        <v>777</v>
      </c>
      <c r="B17" s="973"/>
      <c r="C17" s="973"/>
      <c r="D17" s="973"/>
      <c r="E17" s="973"/>
      <c r="F17" s="973"/>
      <c r="G17" s="973"/>
      <c r="L17" s="788"/>
      <c r="M17" s="786"/>
      <c r="N17" s="786"/>
      <c r="O17" s="786"/>
      <c r="P17" s="786"/>
      <c r="Q17" s="786"/>
      <c r="R17" s="786"/>
    </row>
    <row r="18" spans="1:18" ht="23.25" customHeight="1" x14ac:dyDescent="0.25">
      <c r="A18" s="973"/>
      <c r="B18" s="973"/>
      <c r="C18" s="973"/>
      <c r="D18" s="973"/>
      <c r="E18" s="973"/>
      <c r="F18" s="973"/>
      <c r="G18" s="973"/>
      <c r="L18" s="788"/>
      <c r="M18" s="786"/>
      <c r="N18" s="786"/>
      <c r="O18" s="786"/>
      <c r="P18" s="786"/>
      <c r="Q18" s="786"/>
      <c r="R18" s="786"/>
    </row>
    <row r="19" spans="1:18" ht="23.25" customHeight="1" x14ac:dyDescent="0.25">
      <c r="A19" s="788" t="s">
        <v>776</v>
      </c>
      <c r="B19" s="786"/>
      <c r="C19" s="786"/>
      <c r="D19" s="786"/>
      <c r="E19" s="786"/>
      <c r="F19" s="786"/>
      <c r="G19" s="786"/>
      <c r="L19" s="788"/>
      <c r="M19" s="786"/>
      <c r="N19" s="786"/>
      <c r="O19" s="786"/>
      <c r="P19" s="786"/>
      <c r="Q19" s="786"/>
      <c r="R19" s="786"/>
    </row>
    <row r="20" spans="1:18" ht="23.25" customHeight="1" x14ac:dyDescent="0.25">
      <c r="A20" s="787" t="s">
        <v>775</v>
      </c>
      <c r="B20" s="786"/>
      <c r="C20" s="786"/>
      <c r="D20" s="786"/>
      <c r="E20" s="786"/>
      <c r="F20" s="786"/>
      <c r="G20" s="786"/>
      <c r="L20" s="976"/>
      <c r="M20" s="976"/>
      <c r="N20" s="976"/>
      <c r="O20" s="976"/>
      <c r="P20" s="976"/>
      <c r="Q20" s="976"/>
      <c r="R20" s="976"/>
    </row>
    <row r="21" spans="1:18" ht="78" customHeight="1" x14ac:dyDescent="0.25">
      <c r="A21" s="974" t="s">
        <v>774</v>
      </c>
      <c r="B21" s="976"/>
      <c r="C21" s="976"/>
      <c r="D21" s="976"/>
      <c r="E21" s="976"/>
      <c r="F21" s="976"/>
      <c r="G21" s="976"/>
      <c r="L21" s="785"/>
      <c r="M21" s="786"/>
      <c r="N21" s="786"/>
      <c r="O21" s="786"/>
      <c r="P21" s="786"/>
      <c r="Q21" s="786"/>
      <c r="R21" s="786"/>
    </row>
    <row r="22" spans="1:18" x14ac:dyDescent="0.25">
      <c r="A22" s="785" t="s">
        <v>773</v>
      </c>
      <c r="B22" s="786"/>
      <c r="C22" s="786"/>
      <c r="D22" s="786"/>
      <c r="E22" s="786"/>
      <c r="F22" s="786"/>
      <c r="G22" s="786"/>
      <c r="L22" s="976"/>
      <c r="M22" s="976"/>
      <c r="N22" s="976"/>
      <c r="O22" s="976"/>
      <c r="P22" s="976"/>
      <c r="Q22" s="976"/>
      <c r="R22" s="976"/>
    </row>
    <row r="23" spans="1:18" ht="35.25" customHeight="1" x14ac:dyDescent="0.25">
      <c r="A23" s="974" t="s">
        <v>772</v>
      </c>
      <c r="B23" s="976"/>
      <c r="C23" s="976"/>
      <c r="D23" s="976"/>
      <c r="E23" s="976"/>
      <c r="F23" s="976"/>
      <c r="G23" s="976"/>
      <c r="L23" s="976"/>
      <c r="M23" s="976"/>
      <c r="N23" s="976"/>
      <c r="O23" s="976"/>
      <c r="P23" s="976"/>
      <c r="Q23" s="976"/>
      <c r="R23" s="976"/>
    </row>
    <row r="24" spans="1:18" ht="93.75" customHeight="1" x14ac:dyDescent="0.25">
      <c r="A24" s="974" t="s">
        <v>771</v>
      </c>
      <c r="B24" s="976"/>
      <c r="C24" s="976"/>
      <c r="D24" s="976"/>
      <c r="E24" s="976"/>
      <c r="F24" s="976"/>
      <c r="G24" s="976"/>
      <c r="L24" s="976"/>
      <c r="M24" s="976"/>
      <c r="N24" s="976"/>
      <c r="O24" s="976"/>
      <c r="P24" s="976"/>
      <c r="Q24" s="976"/>
      <c r="R24" s="976"/>
    </row>
    <row r="25" spans="1:18" ht="33.75" customHeight="1" x14ac:dyDescent="0.25">
      <c r="A25" s="974" t="s">
        <v>770</v>
      </c>
      <c r="B25" s="976"/>
      <c r="C25" s="976"/>
      <c r="D25" s="976"/>
      <c r="E25" s="976"/>
      <c r="F25" s="976"/>
      <c r="G25" s="976"/>
      <c r="L25" s="783"/>
      <c r="M25" s="783"/>
      <c r="N25" s="783"/>
      <c r="O25" s="783"/>
      <c r="P25" s="783"/>
      <c r="Q25" s="783"/>
      <c r="R25" s="783"/>
    </row>
    <row r="26" spans="1:18" x14ac:dyDescent="0.25">
      <c r="A26" s="783"/>
      <c r="B26" s="783"/>
      <c r="C26" s="783"/>
      <c r="D26" s="783"/>
      <c r="E26" s="783"/>
      <c r="F26" s="783"/>
      <c r="G26" s="783"/>
      <c r="L26" s="785"/>
      <c r="M26" s="783"/>
      <c r="N26" s="783"/>
      <c r="O26" s="783"/>
      <c r="P26" s="783"/>
      <c r="Q26" s="783"/>
      <c r="R26" s="783"/>
    </row>
    <row r="27" spans="1:18" ht="16.2" x14ac:dyDescent="0.25">
      <c r="A27" s="785" t="s">
        <v>769</v>
      </c>
      <c r="B27" s="783"/>
      <c r="C27" s="783"/>
      <c r="D27" s="783"/>
      <c r="E27" s="783"/>
      <c r="F27" s="783"/>
      <c r="G27" s="783"/>
      <c r="L27" s="972"/>
      <c r="M27" s="972"/>
      <c r="N27" s="972"/>
      <c r="O27" s="972"/>
      <c r="P27" s="972"/>
      <c r="Q27" s="972"/>
      <c r="R27" s="972"/>
    </row>
    <row r="28" spans="1:18" ht="31.5" customHeight="1" x14ac:dyDescent="0.25">
      <c r="A28" s="974" t="s">
        <v>768</v>
      </c>
      <c r="B28" s="972"/>
      <c r="C28" s="972"/>
      <c r="D28" s="972"/>
      <c r="E28" s="972"/>
      <c r="F28" s="972"/>
      <c r="G28" s="972"/>
      <c r="L28" s="975"/>
      <c r="M28" s="976"/>
      <c r="N28" s="976"/>
      <c r="O28" s="976"/>
      <c r="P28" s="976"/>
      <c r="Q28" s="976"/>
      <c r="R28" s="976"/>
    </row>
    <row r="29" spans="1:18" x14ac:dyDescent="0.25">
      <c r="A29" s="975" t="s">
        <v>767</v>
      </c>
      <c r="B29" s="976"/>
      <c r="C29" s="976"/>
      <c r="D29" s="976"/>
      <c r="E29" s="976"/>
      <c r="F29" s="976"/>
      <c r="G29" s="976"/>
      <c r="L29" s="783"/>
      <c r="M29" s="783"/>
      <c r="N29" s="783"/>
      <c r="O29" s="783"/>
      <c r="P29" s="783"/>
      <c r="Q29" s="783"/>
      <c r="R29" s="783"/>
    </row>
    <row r="30" spans="1:18" x14ac:dyDescent="0.25">
      <c r="A30" s="783"/>
      <c r="B30" s="783"/>
      <c r="C30" s="783"/>
      <c r="D30" s="783"/>
      <c r="E30" s="783"/>
      <c r="F30" s="783"/>
      <c r="G30" s="783"/>
      <c r="L30" s="784"/>
      <c r="M30" s="783"/>
      <c r="N30" s="783"/>
      <c r="O30" s="783"/>
      <c r="P30" s="783"/>
      <c r="Q30" s="783"/>
      <c r="R30" s="783"/>
    </row>
    <row r="31" spans="1:18" ht="16.2" x14ac:dyDescent="0.25">
      <c r="A31" s="784" t="s">
        <v>766</v>
      </c>
      <c r="B31" s="783"/>
      <c r="C31" s="783"/>
      <c r="D31" s="783"/>
      <c r="E31" s="783"/>
      <c r="F31" s="783"/>
      <c r="G31" s="783"/>
      <c r="L31" s="972"/>
      <c r="M31" s="972"/>
      <c r="N31" s="972"/>
      <c r="O31" s="972"/>
      <c r="P31" s="972"/>
      <c r="Q31" s="972"/>
      <c r="R31" s="972"/>
    </row>
    <row r="32" spans="1:18" ht="31.5" customHeight="1" x14ac:dyDescent="0.25">
      <c r="A32" s="977" t="s">
        <v>765</v>
      </c>
      <c r="B32" s="972"/>
      <c r="C32" s="972"/>
      <c r="D32" s="972"/>
      <c r="E32" s="972"/>
      <c r="F32" s="972"/>
      <c r="G32" s="972"/>
      <c r="L32" s="972"/>
      <c r="M32" s="972"/>
      <c r="N32" s="972"/>
      <c r="O32" s="972"/>
      <c r="P32" s="972"/>
      <c r="Q32" s="972"/>
      <c r="R32" s="972"/>
    </row>
    <row r="33" spans="1:18" ht="36" customHeight="1" x14ac:dyDescent="0.25">
      <c r="A33" s="977" t="s">
        <v>764</v>
      </c>
      <c r="B33" s="972"/>
      <c r="C33" s="972"/>
      <c r="D33" s="972"/>
      <c r="E33" s="972"/>
      <c r="F33" s="972"/>
      <c r="G33" s="972"/>
      <c r="L33" s="972"/>
      <c r="M33" s="972"/>
      <c r="N33" s="972"/>
      <c r="O33" s="972"/>
      <c r="P33" s="972"/>
      <c r="Q33" s="972"/>
      <c r="R33" s="972"/>
    </row>
    <row r="34" spans="1:18" ht="36" customHeight="1" x14ac:dyDescent="0.25">
      <c r="A34" s="972" t="s">
        <v>763</v>
      </c>
      <c r="B34" s="972"/>
      <c r="C34" s="972"/>
      <c r="D34" s="972"/>
      <c r="E34" s="972"/>
      <c r="F34" s="972"/>
      <c r="G34" s="972"/>
      <c r="L34" s="972"/>
      <c r="M34" s="972"/>
      <c r="N34" s="972"/>
      <c r="O34" s="972"/>
      <c r="P34" s="972"/>
      <c r="Q34" s="972"/>
      <c r="R34" s="972"/>
    </row>
    <row r="35" spans="1:18" ht="36" customHeight="1" x14ac:dyDescent="0.25">
      <c r="A35" s="972" t="s">
        <v>762</v>
      </c>
      <c r="B35" s="972"/>
      <c r="C35" s="972"/>
      <c r="D35" s="972"/>
      <c r="E35" s="972"/>
      <c r="F35" s="972"/>
      <c r="G35" s="972"/>
      <c r="L35" s="972"/>
      <c r="M35" s="972"/>
      <c r="N35" s="972"/>
      <c r="O35" s="972"/>
      <c r="P35" s="972"/>
      <c r="Q35" s="972"/>
      <c r="R35" s="972"/>
    </row>
    <row r="36" spans="1:18" ht="46.8" customHeight="1" x14ac:dyDescent="0.25">
      <c r="A36" s="972" t="s">
        <v>761</v>
      </c>
      <c r="B36" s="972"/>
      <c r="C36" s="972"/>
      <c r="D36" s="972"/>
      <c r="E36" s="972"/>
      <c r="F36" s="972"/>
      <c r="G36" s="972"/>
    </row>
  </sheetData>
  <mergeCells count="26">
    <mergeCell ref="L35:R35"/>
    <mergeCell ref="L24:R24"/>
    <mergeCell ref="L27:R27"/>
    <mergeCell ref="L28:R28"/>
    <mergeCell ref="L31:R31"/>
    <mergeCell ref="L32:R32"/>
    <mergeCell ref="A10:E10"/>
    <mergeCell ref="A21:G21"/>
    <mergeCell ref="A23:G23"/>
    <mergeCell ref="L33:R33"/>
    <mergeCell ref="L34:R34"/>
    <mergeCell ref="A24:G24"/>
    <mergeCell ref="A25:G25"/>
    <mergeCell ref="L6:N6"/>
    <mergeCell ref="L10:P10"/>
    <mergeCell ref="L20:R20"/>
    <mergeCell ref="L22:R22"/>
    <mergeCell ref="L23:R23"/>
    <mergeCell ref="A36:G36"/>
    <mergeCell ref="A17:G18"/>
    <mergeCell ref="A28:G28"/>
    <mergeCell ref="A29:G29"/>
    <mergeCell ref="A32:G32"/>
    <mergeCell ref="A33:G33"/>
    <mergeCell ref="A34:G34"/>
    <mergeCell ref="A35:G35"/>
  </mergeCells>
  <pageMargins left="0.7" right="0.7" top="0.75" bottom="0.75" header="0.3" footer="0.3"/>
  <pageSetup paperSize="9"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3:C13"/>
  <sheetViews>
    <sheetView workbookViewId="0">
      <selection activeCell="F14" sqref="F14"/>
    </sheetView>
  </sheetViews>
  <sheetFormatPr defaultRowHeight="13.2" x14ac:dyDescent="0.25"/>
  <cols>
    <col min="2" max="2" width="43.109375" customWidth="1"/>
    <col min="3" max="3" width="20.44140625" customWidth="1"/>
  </cols>
  <sheetData>
    <row r="3" spans="1:3" ht="13.8" x14ac:dyDescent="0.25">
      <c r="A3" s="216"/>
      <c r="B3" s="217"/>
      <c r="C3" s="220"/>
    </row>
    <row r="4" spans="1:3" ht="0.6" customHeight="1" thickBot="1" x14ac:dyDescent="0.3">
      <c r="A4" s="216"/>
      <c r="B4" s="217"/>
      <c r="C4" s="220"/>
    </row>
    <row r="5" spans="1:3" ht="25.2" customHeight="1" x14ac:dyDescent="0.25">
      <c r="A5" s="47"/>
      <c r="B5" s="734" t="s">
        <v>530</v>
      </c>
      <c r="C5" s="197"/>
    </row>
    <row r="6" spans="1:3" ht="37.799999999999997" x14ac:dyDescent="0.25">
      <c r="A6" s="501" t="s">
        <v>285</v>
      </c>
      <c r="B6" s="206" t="s">
        <v>531</v>
      </c>
      <c r="C6" s="849">
        <f>'1. Popis nadvoz KR0065'!F202</f>
        <v>0</v>
      </c>
    </row>
    <row r="7" spans="1:3" ht="37.799999999999997" x14ac:dyDescent="0.25">
      <c r="A7" s="501" t="s">
        <v>289</v>
      </c>
      <c r="B7" s="206" t="s">
        <v>532</v>
      </c>
      <c r="C7" s="849">
        <f>'1. Popis nadvoz KR0065'!F82</f>
        <v>0</v>
      </c>
    </row>
    <row r="8" spans="1:3" ht="63" x14ac:dyDescent="0.25">
      <c r="A8" s="501" t="s">
        <v>305</v>
      </c>
      <c r="B8" s="206" t="s">
        <v>533</v>
      </c>
      <c r="C8" s="849">
        <f>'1. Popis nadvoz KR0065'!F44</f>
        <v>0</v>
      </c>
    </row>
    <row r="9" spans="1:3" ht="37.799999999999997" x14ac:dyDescent="0.25">
      <c r="A9" s="501" t="s">
        <v>555</v>
      </c>
      <c r="B9" s="206" t="s">
        <v>534</v>
      </c>
      <c r="C9" s="849">
        <f>'2. Popis NN vodov KR0065'!F26</f>
        <v>0</v>
      </c>
    </row>
    <row r="10" spans="1:3" ht="37.799999999999997" x14ac:dyDescent="0.25">
      <c r="A10" s="501" t="s">
        <v>328</v>
      </c>
      <c r="B10" s="206" t="s">
        <v>535</v>
      </c>
      <c r="C10" s="849">
        <f>'3. Popis ozemljitve KR0065'!F15</f>
        <v>0</v>
      </c>
    </row>
    <row r="11" spans="1:3" ht="15" x14ac:dyDescent="0.25">
      <c r="A11" s="28"/>
      <c r="B11" s="386" t="s">
        <v>1</v>
      </c>
      <c r="C11" s="850">
        <f>SUM(C6:C10)</f>
        <v>0</v>
      </c>
    </row>
    <row r="12" spans="1:3" ht="15" x14ac:dyDescent="0.25">
      <c r="A12" s="27"/>
      <c r="B12" s="43" t="s">
        <v>2</v>
      </c>
      <c r="C12" s="851">
        <f>C11*0.22</f>
        <v>0</v>
      </c>
    </row>
    <row r="13" spans="1:3" ht="16.2" thickBot="1" x14ac:dyDescent="0.3">
      <c r="A13" s="39"/>
      <c r="B13" s="44" t="s">
        <v>0</v>
      </c>
      <c r="C13" s="852">
        <f>SUM(C11:C12)</f>
        <v>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3:G205"/>
  <sheetViews>
    <sheetView topLeftCell="A71" workbookViewId="0">
      <selection activeCell="A87" sqref="A87"/>
    </sheetView>
  </sheetViews>
  <sheetFormatPr defaultRowHeight="13.2" x14ac:dyDescent="0.25"/>
  <cols>
    <col min="2" max="2" width="44.88671875" customWidth="1"/>
    <col min="5" max="5" width="17.33203125" customWidth="1"/>
    <col min="6" max="6" width="17.6640625" customWidth="1"/>
  </cols>
  <sheetData>
    <row r="3" spans="2:6" ht="15.6" thickBot="1" x14ac:dyDescent="0.3">
      <c r="B3" s="340" t="s">
        <v>253</v>
      </c>
      <c r="C3" s="339" t="s">
        <v>254</v>
      </c>
      <c r="D3" s="378" t="s">
        <v>255</v>
      </c>
      <c r="E3" s="342" t="s">
        <v>256</v>
      </c>
      <c r="F3" s="342" t="s">
        <v>434</v>
      </c>
    </row>
    <row r="4" spans="2:6" x14ac:dyDescent="0.25">
      <c r="B4" s="138"/>
      <c r="C4" s="134"/>
      <c r="D4" s="379"/>
      <c r="E4" s="137"/>
      <c r="F4" s="137"/>
    </row>
    <row r="5" spans="2:6" x14ac:dyDescent="0.25">
      <c r="B5" s="138"/>
      <c r="C5" s="134"/>
      <c r="D5" s="379"/>
      <c r="E5" s="137"/>
      <c r="F5" s="137"/>
    </row>
    <row r="6" spans="2:6" x14ac:dyDescent="0.25">
      <c r="B6" s="994" t="s">
        <v>149</v>
      </c>
      <c r="C6" s="994"/>
      <c r="D6" s="994"/>
      <c r="E6" s="994"/>
      <c r="F6" s="994"/>
    </row>
    <row r="7" spans="2:6" x14ac:dyDescent="0.25">
      <c r="B7" s="994" t="s">
        <v>150</v>
      </c>
      <c r="C7" s="994" t="s">
        <v>151</v>
      </c>
      <c r="D7" s="994">
        <v>0</v>
      </c>
      <c r="E7" s="994">
        <v>0</v>
      </c>
      <c r="F7" s="994">
        <f t="shared" ref="F7:F8" si="0">D7*E7</f>
        <v>0</v>
      </c>
    </row>
    <row r="8" spans="2:6" x14ac:dyDescent="0.25">
      <c r="B8" s="994" t="s">
        <v>152</v>
      </c>
      <c r="C8" s="994" t="s">
        <v>151</v>
      </c>
      <c r="D8" s="994">
        <v>0</v>
      </c>
      <c r="E8" s="994">
        <v>0</v>
      </c>
      <c r="F8" s="994">
        <f t="shared" si="0"/>
        <v>0</v>
      </c>
    </row>
    <row r="9" spans="2:6" x14ac:dyDescent="0.25">
      <c r="B9" s="138"/>
      <c r="C9" s="134"/>
      <c r="D9" s="379"/>
      <c r="E9" s="137"/>
      <c r="F9" s="137"/>
    </row>
    <row r="10" spans="2:6" x14ac:dyDescent="0.25">
      <c r="B10" s="344"/>
      <c r="C10" s="139"/>
      <c r="D10" s="379"/>
      <c r="E10" s="345"/>
      <c r="F10" s="137"/>
    </row>
    <row r="11" spans="2:6" ht="26.4" x14ac:dyDescent="0.25">
      <c r="B11" s="738" t="s">
        <v>156</v>
      </c>
      <c r="C11" s="739" t="s">
        <v>157</v>
      </c>
      <c r="D11" s="740">
        <v>0.05</v>
      </c>
      <c r="E11" s="741"/>
      <c r="F11" s="353">
        <f>ROUND(D11*E11,2)</f>
        <v>0</v>
      </c>
    </row>
    <row r="12" spans="2:6" ht="26.4" x14ac:dyDescent="0.25">
      <c r="B12" s="742" t="s">
        <v>159</v>
      </c>
      <c r="C12" s="743" t="s">
        <v>160</v>
      </c>
      <c r="D12" s="744">
        <v>7</v>
      </c>
      <c r="E12" s="745"/>
      <c r="F12" s="750">
        <f t="shared" ref="F12:F42" si="1">ROUND(D12*E12,2)</f>
        <v>0</v>
      </c>
    </row>
    <row r="13" spans="2:6" ht="26.4" x14ac:dyDescent="0.25">
      <c r="B13" s="738" t="s">
        <v>165</v>
      </c>
      <c r="C13" s="739" t="s">
        <v>166</v>
      </c>
      <c r="D13" s="740">
        <v>100</v>
      </c>
      <c r="E13" s="741"/>
      <c r="F13" s="353">
        <f t="shared" si="1"/>
        <v>0</v>
      </c>
    </row>
    <row r="14" spans="2:6" ht="26.4" x14ac:dyDescent="0.25">
      <c r="B14" s="746" t="s">
        <v>168</v>
      </c>
      <c r="C14" s="747" t="s">
        <v>160</v>
      </c>
      <c r="D14" s="748">
        <v>30</v>
      </c>
      <c r="E14" s="749"/>
      <c r="F14" s="750">
        <f t="shared" si="1"/>
        <v>0</v>
      </c>
    </row>
    <row r="15" spans="2:6" x14ac:dyDescent="0.25">
      <c r="B15" s="746" t="s">
        <v>471</v>
      </c>
      <c r="C15" s="747" t="s">
        <v>173</v>
      </c>
      <c r="D15" s="748">
        <v>8</v>
      </c>
      <c r="E15" s="749"/>
      <c r="F15" s="750">
        <f t="shared" si="1"/>
        <v>0</v>
      </c>
    </row>
    <row r="16" spans="2:6" ht="26.4" x14ac:dyDescent="0.25">
      <c r="B16" s="746" t="s">
        <v>170</v>
      </c>
      <c r="C16" s="747" t="s">
        <v>166</v>
      </c>
      <c r="D16" s="748">
        <v>295</v>
      </c>
      <c r="E16" s="749"/>
      <c r="F16" s="750">
        <f t="shared" si="1"/>
        <v>0</v>
      </c>
    </row>
    <row r="17" spans="2:6" ht="26.4" x14ac:dyDescent="0.25">
      <c r="B17" s="746" t="s">
        <v>172</v>
      </c>
      <c r="C17" s="747" t="s">
        <v>173</v>
      </c>
      <c r="D17" s="748">
        <v>5</v>
      </c>
      <c r="E17" s="749"/>
      <c r="F17" s="750">
        <f t="shared" si="1"/>
        <v>0</v>
      </c>
    </row>
    <row r="18" spans="2:6" ht="26.4" x14ac:dyDescent="0.25">
      <c r="B18" s="742" t="s">
        <v>536</v>
      </c>
      <c r="C18" s="743" t="s">
        <v>166</v>
      </c>
      <c r="D18" s="751">
        <v>115</v>
      </c>
      <c r="E18" s="745"/>
      <c r="F18" s="750">
        <f t="shared" si="1"/>
        <v>0</v>
      </c>
    </row>
    <row r="19" spans="2:6" ht="26.4" x14ac:dyDescent="0.25">
      <c r="B19" s="738" t="s">
        <v>179</v>
      </c>
      <c r="C19" s="739" t="s">
        <v>180</v>
      </c>
      <c r="D19" s="752">
        <v>12</v>
      </c>
      <c r="E19" s="741"/>
      <c r="F19" s="353">
        <f t="shared" si="1"/>
        <v>0</v>
      </c>
    </row>
    <row r="20" spans="2:6" ht="26.4" x14ac:dyDescent="0.25">
      <c r="B20" s="753" t="s">
        <v>184</v>
      </c>
      <c r="C20" s="754" t="s">
        <v>180</v>
      </c>
      <c r="D20" s="755">
        <v>24</v>
      </c>
      <c r="E20" s="750"/>
      <c r="F20" s="750">
        <f t="shared" si="1"/>
        <v>0</v>
      </c>
    </row>
    <row r="21" spans="2:6" ht="39.6" x14ac:dyDescent="0.25">
      <c r="B21" s="742" t="s">
        <v>472</v>
      </c>
      <c r="C21" s="743" t="s">
        <v>248</v>
      </c>
      <c r="D21" s="751">
        <v>1</v>
      </c>
      <c r="E21" s="745"/>
      <c r="F21" s="750">
        <f t="shared" si="1"/>
        <v>0</v>
      </c>
    </row>
    <row r="22" spans="2:6" ht="26.4" x14ac:dyDescent="0.25">
      <c r="B22" s="756" t="s">
        <v>187</v>
      </c>
      <c r="C22" s="757" t="s">
        <v>166</v>
      </c>
      <c r="D22" s="758">
        <v>401</v>
      </c>
      <c r="E22" s="759"/>
      <c r="F22" s="353">
        <f t="shared" si="1"/>
        <v>0</v>
      </c>
    </row>
    <row r="23" spans="2:6" ht="26.4" x14ac:dyDescent="0.25">
      <c r="B23" s="756" t="s">
        <v>190</v>
      </c>
      <c r="C23" s="757" t="s">
        <v>166</v>
      </c>
      <c r="D23" s="758">
        <v>198</v>
      </c>
      <c r="E23" s="759"/>
      <c r="F23" s="353">
        <f t="shared" si="1"/>
        <v>0</v>
      </c>
    </row>
    <row r="24" spans="2:6" ht="26.4" x14ac:dyDescent="0.25">
      <c r="B24" s="351" t="s">
        <v>193</v>
      </c>
      <c r="C24" s="350" t="s">
        <v>180</v>
      </c>
      <c r="D24" s="740">
        <v>8</v>
      </c>
      <c r="E24" s="353"/>
      <c r="F24" s="750">
        <f t="shared" si="1"/>
        <v>0</v>
      </c>
    </row>
    <row r="25" spans="2:6" ht="39.6" x14ac:dyDescent="0.25">
      <c r="B25" s="356" t="s">
        <v>195</v>
      </c>
      <c r="C25" s="355" t="s">
        <v>180</v>
      </c>
      <c r="D25" s="744">
        <v>178</v>
      </c>
      <c r="E25" s="358"/>
      <c r="F25" s="750">
        <f t="shared" si="1"/>
        <v>0</v>
      </c>
    </row>
    <row r="26" spans="2:6" ht="26.4" x14ac:dyDescent="0.25">
      <c r="B26" s="351" t="s">
        <v>473</v>
      </c>
      <c r="C26" s="350" t="s">
        <v>166</v>
      </c>
      <c r="D26" s="740">
        <v>91</v>
      </c>
      <c r="E26" s="353"/>
      <c r="F26" s="353">
        <f t="shared" si="1"/>
        <v>0</v>
      </c>
    </row>
    <row r="27" spans="2:6" x14ac:dyDescent="0.25">
      <c r="B27" s="356" t="s">
        <v>202</v>
      </c>
      <c r="C27" s="355" t="s">
        <v>180</v>
      </c>
      <c r="D27" s="744">
        <v>12</v>
      </c>
      <c r="E27" s="358"/>
      <c r="F27" s="750">
        <f t="shared" si="1"/>
        <v>0</v>
      </c>
    </row>
    <row r="28" spans="2:6" ht="26.4" x14ac:dyDescent="0.25">
      <c r="B28" s="351" t="s">
        <v>206</v>
      </c>
      <c r="C28" s="350" t="s">
        <v>180</v>
      </c>
      <c r="D28" s="740">
        <v>90</v>
      </c>
      <c r="E28" s="353"/>
      <c r="F28" s="353">
        <f t="shared" si="1"/>
        <v>0</v>
      </c>
    </row>
    <row r="29" spans="2:6" ht="26.4" x14ac:dyDescent="0.25">
      <c r="B29" s="356" t="s">
        <v>537</v>
      </c>
      <c r="C29" s="355" t="s">
        <v>166</v>
      </c>
      <c r="D29" s="744">
        <v>293</v>
      </c>
      <c r="E29" s="358"/>
      <c r="F29" s="750">
        <f t="shared" si="1"/>
        <v>0</v>
      </c>
    </row>
    <row r="30" spans="2:6" ht="26.4" x14ac:dyDescent="0.25">
      <c r="B30" s="756" t="s">
        <v>211</v>
      </c>
      <c r="C30" s="757" t="s">
        <v>166</v>
      </c>
      <c r="D30" s="758">
        <v>408</v>
      </c>
      <c r="E30" s="759"/>
      <c r="F30" s="353">
        <f t="shared" si="1"/>
        <v>0</v>
      </c>
    </row>
    <row r="31" spans="2:6" x14ac:dyDescent="0.25">
      <c r="B31" s="756" t="s">
        <v>214</v>
      </c>
      <c r="C31" s="757" t="s">
        <v>180</v>
      </c>
      <c r="D31" s="758">
        <v>7</v>
      </c>
      <c r="E31" s="759"/>
      <c r="F31" s="759">
        <f t="shared" si="1"/>
        <v>0</v>
      </c>
    </row>
    <row r="32" spans="2:6" ht="39.6" x14ac:dyDescent="0.25">
      <c r="B32" s="351" t="s">
        <v>444</v>
      </c>
      <c r="C32" s="350" t="s">
        <v>166</v>
      </c>
      <c r="D32" s="740">
        <v>4</v>
      </c>
      <c r="E32" s="353"/>
      <c r="F32" s="750">
        <f t="shared" si="1"/>
        <v>0</v>
      </c>
    </row>
    <row r="33" spans="1:6" ht="26.4" x14ac:dyDescent="0.25">
      <c r="B33" s="356" t="s">
        <v>217</v>
      </c>
      <c r="C33" s="355" t="s">
        <v>173</v>
      </c>
      <c r="D33" s="744">
        <v>27</v>
      </c>
      <c r="E33" s="358"/>
      <c r="F33" s="358">
        <f t="shared" si="1"/>
        <v>0</v>
      </c>
    </row>
    <row r="34" spans="1:6" ht="26.4" x14ac:dyDescent="0.25">
      <c r="B34" s="351" t="s">
        <v>221</v>
      </c>
      <c r="C34" s="350" t="s">
        <v>160</v>
      </c>
      <c r="D34" s="740">
        <v>3</v>
      </c>
      <c r="E34" s="353"/>
      <c r="F34" s="750">
        <f t="shared" si="1"/>
        <v>0</v>
      </c>
    </row>
    <row r="35" spans="1:6" ht="39.6" x14ac:dyDescent="0.25">
      <c r="B35" s="753" t="s">
        <v>223</v>
      </c>
      <c r="C35" s="754" t="s">
        <v>160</v>
      </c>
      <c r="D35" s="755">
        <v>3</v>
      </c>
      <c r="E35" s="750"/>
      <c r="F35" s="750">
        <f t="shared" si="1"/>
        <v>0</v>
      </c>
    </row>
    <row r="36" spans="1:6" ht="42.75" customHeight="1" x14ac:dyDescent="0.25">
      <c r="B36" s="356" t="s">
        <v>538</v>
      </c>
      <c r="C36" s="355" t="s">
        <v>160</v>
      </c>
      <c r="D36" s="744">
        <v>3</v>
      </c>
      <c r="E36" s="358"/>
      <c r="F36" s="358">
        <f t="shared" si="1"/>
        <v>0</v>
      </c>
    </row>
    <row r="37" spans="1:6" ht="52.8" x14ac:dyDescent="0.25">
      <c r="B37" s="351" t="s">
        <v>232</v>
      </c>
      <c r="C37" s="350" t="s">
        <v>173</v>
      </c>
      <c r="D37" s="740">
        <v>126</v>
      </c>
      <c r="E37" s="353"/>
      <c r="F37" s="750">
        <f t="shared" si="1"/>
        <v>0</v>
      </c>
    </row>
    <row r="38" spans="1:6" ht="52.8" x14ac:dyDescent="0.25">
      <c r="B38" s="356" t="s">
        <v>539</v>
      </c>
      <c r="C38" s="355" t="s">
        <v>173</v>
      </c>
      <c r="D38" s="744">
        <v>14</v>
      </c>
      <c r="E38" s="358"/>
      <c r="F38" s="358">
        <f t="shared" si="1"/>
        <v>0</v>
      </c>
    </row>
    <row r="39" spans="1:6" x14ac:dyDescent="0.25">
      <c r="B39" s="351" t="s">
        <v>237</v>
      </c>
      <c r="C39" s="350" t="s">
        <v>160</v>
      </c>
      <c r="D39" s="740">
        <v>3</v>
      </c>
      <c r="E39" s="353"/>
      <c r="F39" s="750">
        <f t="shared" si="1"/>
        <v>0</v>
      </c>
    </row>
    <row r="40" spans="1:6" ht="39.6" x14ac:dyDescent="0.25">
      <c r="B40" s="753" t="s">
        <v>239</v>
      </c>
      <c r="C40" s="754" t="s">
        <v>173</v>
      </c>
      <c r="D40" s="755">
        <v>40</v>
      </c>
      <c r="E40" s="750"/>
      <c r="F40" s="750">
        <f t="shared" si="1"/>
        <v>0</v>
      </c>
    </row>
    <row r="41" spans="1:6" ht="26.4" x14ac:dyDescent="0.25">
      <c r="B41" s="356" t="s">
        <v>241</v>
      </c>
      <c r="C41" s="355" t="s">
        <v>160</v>
      </c>
      <c r="D41" s="744">
        <v>14</v>
      </c>
      <c r="E41" s="358"/>
      <c r="F41" s="358">
        <f t="shared" si="1"/>
        <v>0</v>
      </c>
    </row>
    <row r="42" spans="1:6" ht="26.4" x14ac:dyDescent="0.25">
      <c r="B42" s="781" t="s">
        <v>247</v>
      </c>
      <c r="C42" s="355" t="s">
        <v>160</v>
      </c>
      <c r="D42" s="744">
        <v>1</v>
      </c>
      <c r="E42" s="358"/>
      <c r="F42" s="750">
        <f t="shared" si="1"/>
        <v>0</v>
      </c>
    </row>
    <row r="43" spans="1:6" x14ac:dyDescent="0.25">
      <c r="B43" s="138"/>
      <c r="C43" s="134"/>
      <c r="D43" s="379"/>
      <c r="E43" s="137"/>
      <c r="F43" s="137"/>
    </row>
    <row r="44" spans="1:6" ht="13.8" thickBot="1" x14ac:dyDescent="0.3">
      <c r="B44" s="722" t="s">
        <v>724</v>
      </c>
      <c r="C44" s="723"/>
      <c r="D44" s="724"/>
      <c r="E44" s="725"/>
      <c r="F44" s="814">
        <f>SUM(F11:F43)</f>
        <v>0</v>
      </c>
    </row>
    <row r="45" spans="1:6" ht="13.8" thickTop="1" x14ac:dyDescent="0.25"/>
    <row r="46" spans="1:6" ht="13.8" x14ac:dyDescent="0.25">
      <c r="A46" s="216" t="s">
        <v>540</v>
      </c>
      <c r="B46" s="217"/>
      <c r="C46" s="218"/>
      <c r="D46" s="219"/>
      <c r="E46" s="218"/>
      <c r="F46" s="220"/>
    </row>
    <row r="47" spans="1:6" ht="14.4" thickBot="1" x14ac:dyDescent="0.3">
      <c r="A47" s="216"/>
      <c r="B47" s="217"/>
      <c r="C47" s="218"/>
      <c r="D47" s="219"/>
      <c r="E47" s="218"/>
      <c r="F47" s="220"/>
    </row>
    <row r="48" spans="1:6" ht="24.6" thickBot="1" x14ac:dyDescent="0.3">
      <c r="A48" s="221" t="s">
        <v>284</v>
      </c>
      <c r="B48" s="222" t="s">
        <v>20</v>
      </c>
      <c r="C48" s="223" t="s">
        <v>21</v>
      </c>
      <c r="D48" s="224" t="s">
        <v>22</v>
      </c>
      <c r="E48" s="223" t="s">
        <v>23</v>
      </c>
      <c r="F48" s="225" t="s">
        <v>24</v>
      </c>
    </row>
    <row r="49" spans="1:6" x14ac:dyDescent="0.25">
      <c r="A49" s="226"/>
      <c r="B49" s="227" t="s">
        <v>25</v>
      </c>
      <c r="C49" s="228"/>
      <c r="D49" s="229"/>
      <c r="E49" s="230"/>
      <c r="F49" s="231">
        <f t="shared" ref="F49" si="2">ROUND(C49*E49,2)</f>
        <v>0</v>
      </c>
    </row>
    <row r="50" spans="1:6" ht="53.4" thickBot="1" x14ac:dyDescent="0.3">
      <c r="A50" s="232"/>
      <c r="B50" s="233" t="s">
        <v>26</v>
      </c>
      <c r="C50" s="234"/>
      <c r="D50" s="235"/>
      <c r="E50" s="236"/>
      <c r="F50" s="237">
        <f>ROUND(C50*E50,2)</f>
        <v>0</v>
      </c>
    </row>
    <row r="51" spans="1:6" ht="13.8" thickBot="1" x14ac:dyDescent="0.3">
      <c r="A51" s="238">
        <v>1</v>
      </c>
      <c r="B51" s="239" t="s">
        <v>12</v>
      </c>
      <c r="C51" s="240"/>
      <c r="D51" s="241"/>
      <c r="E51" s="240"/>
      <c r="F51" s="242"/>
    </row>
    <row r="52" spans="1:6" x14ac:dyDescent="0.25">
      <c r="A52" s="269" t="s">
        <v>285</v>
      </c>
      <c r="B52" s="270" t="s">
        <v>43</v>
      </c>
      <c r="C52" s="271"/>
      <c r="D52" s="272"/>
      <c r="E52" s="271"/>
      <c r="F52" s="282"/>
    </row>
    <row r="53" spans="1:6" ht="66" x14ac:dyDescent="0.25">
      <c r="A53" s="27" t="s">
        <v>286</v>
      </c>
      <c r="B53" s="387" t="s">
        <v>541</v>
      </c>
      <c r="C53" s="388">
        <v>90</v>
      </c>
      <c r="D53" s="389" t="s">
        <v>542</v>
      </c>
      <c r="E53" s="262"/>
      <c r="F53" s="821">
        <f t="shared" ref="F53:F58" si="3">ROUND(C53*E53,2)</f>
        <v>0</v>
      </c>
    </row>
    <row r="54" spans="1:6" ht="52.8" x14ac:dyDescent="0.25">
      <c r="A54" s="27" t="s">
        <v>287</v>
      </c>
      <c r="B54" s="387" t="s">
        <v>543</v>
      </c>
      <c r="C54" s="388">
        <v>3</v>
      </c>
      <c r="D54" s="390" t="s">
        <v>29</v>
      </c>
      <c r="E54" s="262"/>
      <c r="F54" s="821">
        <f t="shared" si="3"/>
        <v>0</v>
      </c>
    </row>
    <row r="55" spans="1:6" ht="52.8" x14ac:dyDescent="0.25">
      <c r="A55" s="27" t="s">
        <v>288</v>
      </c>
      <c r="B55" s="387" t="s">
        <v>544</v>
      </c>
      <c r="C55" s="388">
        <v>125</v>
      </c>
      <c r="D55" s="389" t="s">
        <v>542</v>
      </c>
      <c r="E55" s="262"/>
      <c r="F55" s="822">
        <f t="shared" si="3"/>
        <v>0</v>
      </c>
    </row>
    <row r="56" spans="1:6" ht="26.4" x14ac:dyDescent="0.25">
      <c r="A56" s="27" t="s">
        <v>545</v>
      </c>
      <c r="B56" s="387" t="s">
        <v>546</v>
      </c>
      <c r="C56" s="388">
        <v>30</v>
      </c>
      <c r="D56" s="389" t="s">
        <v>547</v>
      </c>
      <c r="E56" s="262"/>
      <c r="F56" s="822">
        <f t="shared" si="3"/>
        <v>0</v>
      </c>
    </row>
    <row r="57" spans="1:6" ht="52.8" x14ac:dyDescent="0.25">
      <c r="A57" s="27" t="s">
        <v>548</v>
      </c>
      <c r="B57" s="387" t="s">
        <v>549</v>
      </c>
      <c r="C57" s="388">
        <v>34</v>
      </c>
      <c r="D57" s="389" t="s">
        <v>550</v>
      </c>
      <c r="E57" s="262"/>
      <c r="F57" s="822">
        <f t="shared" si="3"/>
        <v>0</v>
      </c>
    </row>
    <row r="58" spans="1:6" ht="53.4" thickBot="1" x14ac:dyDescent="0.3">
      <c r="A58" s="27" t="s">
        <v>551</v>
      </c>
      <c r="B58" s="387" t="s">
        <v>552</v>
      </c>
      <c r="C58" s="388">
        <v>30</v>
      </c>
      <c r="D58" s="391" t="s">
        <v>553</v>
      </c>
      <c r="E58" s="262"/>
      <c r="F58" s="822">
        <f t="shared" si="3"/>
        <v>0</v>
      </c>
    </row>
    <row r="59" spans="1:6" ht="13.8" thickBot="1" x14ac:dyDescent="0.3">
      <c r="A59" s="264" t="s">
        <v>285</v>
      </c>
      <c r="B59" s="265" t="s">
        <v>43</v>
      </c>
      <c r="C59" s="266"/>
      <c r="D59" s="267"/>
      <c r="E59" s="266"/>
      <c r="F59" s="823">
        <f>SUM(F53:F58)</f>
        <v>0</v>
      </c>
    </row>
    <row r="60" spans="1:6" ht="13.8" thickBot="1" x14ac:dyDescent="0.3">
      <c r="A60" s="283" t="s">
        <v>275</v>
      </c>
      <c r="B60" s="284" t="s">
        <v>12</v>
      </c>
      <c r="C60" s="285"/>
      <c r="D60" s="286"/>
      <c r="E60" s="285"/>
      <c r="F60" s="824">
        <f>SUM(F59)</f>
        <v>0</v>
      </c>
    </row>
    <row r="61" spans="1:6" x14ac:dyDescent="0.25">
      <c r="A61" s="288" t="s">
        <v>276</v>
      </c>
      <c r="B61" s="289" t="s">
        <v>554</v>
      </c>
      <c r="C61" s="271"/>
      <c r="D61" s="272"/>
      <c r="E61" s="271"/>
      <c r="F61" s="825"/>
    </row>
    <row r="62" spans="1:6" x14ac:dyDescent="0.25">
      <c r="A62" s="269" t="s">
        <v>555</v>
      </c>
      <c r="B62" s="270" t="s">
        <v>32</v>
      </c>
      <c r="C62" s="271"/>
      <c r="D62" s="272"/>
      <c r="E62" s="271"/>
      <c r="F62" s="825"/>
    </row>
    <row r="63" spans="1:6" ht="26.4" x14ac:dyDescent="0.25">
      <c r="A63" s="27" t="s">
        <v>314</v>
      </c>
      <c r="B63" s="392" t="s">
        <v>33</v>
      </c>
      <c r="C63" s="393">
        <v>65</v>
      </c>
      <c r="D63" s="389" t="s">
        <v>550</v>
      </c>
      <c r="E63" s="257"/>
      <c r="F63" s="826">
        <f t="shared" ref="F63:F66" si="4">ROUND(C63*E63,2)</f>
        <v>0</v>
      </c>
    </row>
    <row r="64" spans="1:6" ht="39.6" x14ac:dyDescent="0.25">
      <c r="A64" s="27" t="s">
        <v>316</v>
      </c>
      <c r="B64" s="275" t="s">
        <v>35</v>
      </c>
      <c r="C64" s="393">
        <v>138</v>
      </c>
      <c r="D64" s="389" t="s">
        <v>542</v>
      </c>
      <c r="E64" s="257"/>
      <c r="F64" s="826">
        <f t="shared" si="4"/>
        <v>0</v>
      </c>
    </row>
    <row r="65" spans="1:6" ht="26.4" x14ac:dyDescent="0.25">
      <c r="A65" s="27" t="s">
        <v>318</v>
      </c>
      <c r="B65" s="278" t="s">
        <v>39</v>
      </c>
      <c r="C65" s="393">
        <v>65</v>
      </c>
      <c r="D65" s="389" t="s">
        <v>550</v>
      </c>
      <c r="E65" s="257"/>
      <c r="F65" s="826">
        <f t="shared" si="4"/>
        <v>0</v>
      </c>
    </row>
    <row r="66" spans="1:6" ht="53.4" thickBot="1" x14ac:dyDescent="0.3">
      <c r="A66" s="27" t="s">
        <v>319</v>
      </c>
      <c r="B66" s="280" t="s">
        <v>41</v>
      </c>
      <c r="C66" s="393">
        <v>200</v>
      </c>
      <c r="D66" s="391" t="s">
        <v>553</v>
      </c>
      <c r="E66" s="394"/>
      <c r="F66" s="827">
        <f t="shared" si="4"/>
        <v>0</v>
      </c>
    </row>
    <row r="67" spans="1:6" ht="13.8" thickBot="1" x14ac:dyDescent="0.3">
      <c r="A67" s="264" t="s">
        <v>555</v>
      </c>
      <c r="B67" s="265" t="s">
        <v>32</v>
      </c>
      <c r="C67" s="266"/>
      <c r="D67" s="267"/>
      <c r="E67" s="266"/>
      <c r="F67" s="823">
        <f>SUM(F63:F66)</f>
        <v>0</v>
      </c>
    </row>
    <row r="68" spans="1:6" x14ac:dyDescent="0.25">
      <c r="A68" s="269" t="s">
        <v>556</v>
      </c>
      <c r="B68" s="270" t="s">
        <v>557</v>
      </c>
      <c r="C68" s="271"/>
      <c r="D68" s="272"/>
      <c r="E68" s="271"/>
      <c r="F68" s="825"/>
    </row>
    <row r="69" spans="1:6" ht="66" x14ac:dyDescent="0.25">
      <c r="A69" s="27" t="s">
        <v>558</v>
      </c>
      <c r="B69" s="395" t="s">
        <v>559</v>
      </c>
      <c r="C69" s="393">
        <v>1</v>
      </c>
      <c r="D69" s="390" t="s">
        <v>29</v>
      </c>
      <c r="E69" s="257"/>
      <c r="F69" s="826">
        <f t="shared" ref="F69:F72" si="5">ROUND(C69*E69,2)</f>
        <v>0</v>
      </c>
    </row>
    <row r="70" spans="1:6" ht="26.4" x14ac:dyDescent="0.25">
      <c r="A70" s="27" t="s">
        <v>560</v>
      </c>
      <c r="B70" s="395" t="s">
        <v>561</v>
      </c>
      <c r="C70" s="393">
        <v>100</v>
      </c>
      <c r="D70" s="391" t="s">
        <v>553</v>
      </c>
      <c r="E70" s="257"/>
      <c r="F70" s="826">
        <f t="shared" si="5"/>
        <v>0</v>
      </c>
    </row>
    <row r="71" spans="1:6" ht="26.4" x14ac:dyDescent="0.25">
      <c r="A71" s="27" t="s">
        <v>562</v>
      </c>
      <c r="B71" s="395" t="s">
        <v>563</v>
      </c>
      <c r="C71" s="393">
        <v>30</v>
      </c>
      <c r="D71" s="391" t="s">
        <v>553</v>
      </c>
      <c r="E71" s="257"/>
      <c r="F71" s="826">
        <f t="shared" si="5"/>
        <v>0</v>
      </c>
    </row>
    <row r="72" spans="1:6" ht="66.599999999999994" thickBot="1" x14ac:dyDescent="0.3">
      <c r="A72" s="27" t="s">
        <v>564</v>
      </c>
      <c r="B72" s="395" t="s">
        <v>565</v>
      </c>
      <c r="C72" s="393">
        <v>50</v>
      </c>
      <c r="D72" s="391" t="s">
        <v>553</v>
      </c>
      <c r="E72" s="257"/>
      <c r="F72" s="826">
        <f t="shared" si="5"/>
        <v>0</v>
      </c>
    </row>
    <row r="73" spans="1:6" ht="13.8" thickBot="1" x14ac:dyDescent="0.3">
      <c r="A73" s="264" t="s">
        <v>556</v>
      </c>
      <c r="B73" s="265" t="s">
        <v>557</v>
      </c>
      <c r="C73" s="266"/>
      <c r="D73" s="267"/>
      <c r="E73" s="266"/>
      <c r="F73" s="823">
        <f>SUM(F69:F72)</f>
        <v>0</v>
      </c>
    </row>
    <row r="74" spans="1:6" ht="13.8" thickBot="1" x14ac:dyDescent="0.3">
      <c r="A74" s="283" t="s">
        <v>276</v>
      </c>
      <c r="B74" s="284" t="s">
        <v>554</v>
      </c>
      <c r="C74" s="285"/>
      <c r="D74" s="286"/>
      <c r="E74" s="285"/>
      <c r="F74" s="824">
        <f>SUM(F73+F67)</f>
        <v>0</v>
      </c>
    </row>
    <row r="75" spans="1:6" x14ac:dyDescent="0.25">
      <c r="A75" s="291" t="s">
        <v>277</v>
      </c>
      <c r="B75" s="292" t="s">
        <v>14</v>
      </c>
      <c r="C75" s="245"/>
      <c r="D75" s="246"/>
      <c r="E75" s="245"/>
      <c r="F75" s="828"/>
    </row>
    <row r="76" spans="1:6" x14ac:dyDescent="0.25">
      <c r="A76" s="294"/>
      <c r="B76" s="295" t="s">
        <v>25</v>
      </c>
      <c r="C76" s="214"/>
      <c r="D76" s="215"/>
      <c r="E76" s="296"/>
      <c r="F76" s="826">
        <f t="shared" ref="F76" si="6">ROUND(C76*E76,2)</f>
        <v>0</v>
      </c>
    </row>
    <row r="77" spans="1:6" ht="66" x14ac:dyDescent="0.25">
      <c r="A77" s="226"/>
      <c r="B77" s="297" t="s">
        <v>57</v>
      </c>
      <c r="C77" s="228"/>
      <c r="D77" s="229"/>
      <c r="E77" s="298"/>
      <c r="F77" s="829">
        <f>ROUND(C77*E77,2)</f>
        <v>0</v>
      </c>
    </row>
    <row r="78" spans="1:6" x14ac:dyDescent="0.25">
      <c r="A78" s="299" t="s">
        <v>328</v>
      </c>
      <c r="B78" s="300" t="s">
        <v>58</v>
      </c>
      <c r="C78" s="301"/>
      <c r="D78" s="302"/>
      <c r="E78" s="301"/>
      <c r="F78" s="830"/>
    </row>
    <row r="79" spans="1:6" ht="53.4" thickBot="1" x14ac:dyDescent="0.3">
      <c r="A79" s="27" t="s">
        <v>329</v>
      </c>
      <c r="B79" s="297" t="s">
        <v>566</v>
      </c>
      <c r="C79" s="393">
        <v>110</v>
      </c>
      <c r="D79" s="391" t="s">
        <v>553</v>
      </c>
      <c r="E79" s="290"/>
      <c r="F79" s="826">
        <f>SUM(C79*E79)</f>
        <v>0</v>
      </c>
    </row>
    <row r="80" spans="1:6" ht="13.8" thickBot="1" x14ac:dyDescent="0.3">
      <c r="A80" s="264" t="s">
        <v>328</v>
      </c>
      <c r="B80" s="265" t="s">
        <v>58</v>
      </c>
      <c r="C80" s="266"/>
      <c r="D80" s="267"/>
      <c r="E80" s="266"/>
      <c r="F80" s="823">
        <f>SUM(F79:F79)</f>
        <v>0</v>
      </c>
    </row>
    <row r="81" spans="1:6" ht="13.8" thickBot="1" x14ac:dyDescent="0.3">
      <c r="A81" s="283" t="s">
        <v>277</v>
      </c>
      <c r="B81" s="284" t="s">
        <v>14</v>
      </c>
      <c r="C81" s="285"/>
      <c r="D81" s="286"/>
      <c r="E81" s="285"/>
      <c r="F81" s="824">
        <f>F80</f>
        <v>0</v>
      </c>
    </row>
    <row r="82" spans="1:6" ht="15.6" thickBot="1" x14ac:dyDescent="0.3">
      <c r="A82" s="325"/>
      <c r="B82" s="326" t="s">
        <v>1</v>
      </c>
      <c r="C82" s="327"/>
      <c r="D82" s="328"/>
      <c r="E82" s="329"/>
      <c r="F82" s="831">
        <f>F81+F74+F60</f>
        <v>0</v>
      </c>
    </row>
    <row r="83" spans="1:6" ht="15.6" thickBot="1" x14ac:dyDescent="0.3">
      <c r="A83" s="325"/>
      <c r="B83" s="326" t="s">
        <v>2</v>
      </c>
      <c r="C83" s="327"/>
      <c r="D83" s="328"/>
      <c r="E83" s="329"/>
      <c r="F83" s="831">
        <f>F82*0.22</f>
        <v>0</v>
      </c>
    </row>
    <row r="84" spans="1:6" ht="16.2" thickBot="1" x14ac:dyDescent="0.3">
      <c r="A84" s="325"/>
      <c r="B84" s="331" t="s">
        <v>0</v>
      </c>
      <c r="C84" s="327"/>
      <c r="D84" s="328"/>
      <c r="E84" s="329"/>
      <c r="F84" s="832">
        <f>SUM(F82:F83)</f>
        <v>0</v>
      </c>
    </row>
    <row r="87" spans="1:6" ht="13.8" x14ac:dyDescent="0.25">
      <c r="A87" s="396" t="s">
        <v>567</v>
      </c>
      <c r="B87" s="397"/>
      <c r="C87" s="398"/>
      <c r="D87" s="399"/>
      <c r="E87" s="398"/>
      <c r="F87" s="400"/>
    </row>
    <row r="88" spans="1:6" ht="14.4" thickBot="1" x14ac:dyDescent="0.3">
      <c r="A88" s="396"/>
      <c r="B88" s="397"/>
      <c r="C88" s="398"/>
      <c r="D88" s="399"/>
      <c r="E88" s="398"/>
      <c r="F88" s="400"/>
    </row>
    <row r="89" spans="1:6" ht="24.6" thickBot="1" x14ac:dyDescent="0.3">
      <c r="A89" s="401" t="s">
        <v>284</v>
      </c>
      <c r="B89" s="402" t="s">
        <v>20</v>
      </c>
      <c r="C89" s="403" t="s">
        <v>21</v>
      </c>
      <c r="D89" s="404" t="s">
        <v>22</v>
      </c>
      <c r="E89" s="403" t="s">
        <v>23</v>
      </c>
      <c r="F89" s="405" t="s">
        <v>24</v>
      </c>
    </row>
    <row r="90" spans="1:6" x14ac:dyDescent="0.25">
      <c r="A90" s="294"/>
      <c r="B90" s="295" t="s">
        <v>25</v>
      </c>
      <c r="C90" s="214"/>
      <c r="D90" s="215"/>
      <c r="E90" s="406"/>
      <c r="F90" s="16">
        <f t="shared" ref="F90" si="7">ROUND(C90*E90,2)</f>
        <v>0</v>
      </c>
    </row>
    <row r="91" spans="1:6" ht="53.4" thickBot="1" x14ac:dyDescent="0.3">
      <c r="A91" s="294"/>
      <c r="B91" s="407" t="s">
        <v>26</v>
      </c>
      <c r="C91" s="214"/>
      <c r="D91" s="215"/>
      <c r="E91" s="406"/>
      <c r="F91" s="16">
        <f>ROUND(C91*E91,2)</f>
        <v>0</v>
      </c>
    </row>
    <row r="92" spans="1:6" x14ac:dyDescent="0.25">
      <c r="A92" s="408">
        <v>1</v>
      </c>
      <c r="B92" s="409" t="s">
        <v>12</v>
      </c>
      <c r="C92" s="410"/>
      <c r="D92" s="411"/>
      <c r="E92" s="410"/>
      <c r="F92" s="412"/>
    </row>
    <row r="93" spans="1:6" x14ac:dyDescent="0.25">
      <c r="A93" s="413" t="s">
        <v>285</v>
      </c>
      <c r="B93" s="414" t="s">
        <v>27</v>
      </c>
      <c r="C93" s="415"/>
      <c r="D93" s="416"/>
      <c r="E93" s="415"/>
      <c r="F93" s="417"/>
    </row>
    <row r="94" spans="1:6" ht="26.4" x14ac:dyDescent="0.25">
      <c r="A94" s="418" t="s">
        <v>286</v>
      </c>
      <c r="B94" s="419" t="s">
        <v>568</v>
      </c>
      <c r="C94" s="420">
        <v>3</v>
      </c>
      <c r="D94" s="421" t="s">
        <v>569</v>
      </c>
      <c r="E94" s="422"/>
      <c r="F94" s="833">
        <f>ROUND(C94*E94,2)</f>
        <v>0</v>
      </c>
    </row>
    <row r="95" spans="1:6" ht="40.200000000000003" thickBot="1" x14ac:dyDescent="0.3">
      <c r="A95" s="418" t="s">
        <v>287</v>
      </c>
      <c r="B95" s="419" t="s">
        <v>570</v>
      </c>
      <c r="C95" s="420">
        <v>1</v>
      </c>
      <c r="D95" s="421" t="s">
        <v>569</v>
      </c>
      <c r="E95" s="422"/>
      <c r="F95" s="833">
        <f t="shared" ref="F95" si="8">ROUND(C95*E95,2)</f>
        <v>0</v>
      </c>
    </row>
    <row r="96" spans="1:6" ht="13.8" thickBot="1" x14ac:dyDescent="0.3">
      <c r="A96" s="423" t="s">
        <v>285</v>
      </c>
      <c r="B96" s="424" t="s">
        <v>27</v>
      </c>
      <c r="C96" s="425"/>
      <c r="D96" s="426"/>
      <c r="E96" s="427"/>
      <c r="F96" s="834">
        <f>SUM(F94:F95)</f>
        <v>0</v>
      </c>
    </row>
    <row r="97" spans="1:6" x14ac:dyDescent="0.25">
      <c r="A97" s="428" t="s">
        <v>289</v>
      </c>
      <c r="B97" s="429" t="s">
        <v>43</v>
      </c>
      <c r="C97" s="430"/>
      <c r="D97" s="431"/>
      <c r="E97" s="430"/>
      <c r="F97" s="835"/>
    </row>
    <row r="98" spans="1:6" ht="79.2" x14ac:dyDescent="0.25">
      <c r="A98" s="432" t="s">
        <v>290</v>
      </c>
      <c r="B98" s="419" t="s">
        <v>571</v>
      </c>
      <c r="C98" s="388">
        <v>100</v>
      </c>
      <c r="D98" s="389" t="s">
        <v>542</v>
      </c>
      <c r="E98" s="262"/>
      <c r="F98" s="833">
        <f>ROUND(C98*E98,2)</f>
        <v>0</v>
      </c>
    </row>
    <row r="99" spans="1:6" ht="92.4" x14ac:dyDescent="0.25">
      <c r="A99" s="432" t="s">
        <v>292</v>
      </c>
      <c r="B99" s="419" t="s">
        <v>572</v>
      </c>
      <c r="C99" s="388">
        <v>60</v>
      </c>
      <c r="D99" s="389" t="s">
        <v>542</v>
      </c>
      <c r="E99" s="262"/>
      <c r="F99" s="833">
        <f>ROUND(C99*E99,2)</f>
        <v>0</v>
      </c>
    </row>
    <row r="100" spans="1:6" ht="27" thickBot="1" x14ac:dyDescent="0.3">
      <c r="A100" s="432" t="s">
        <v>294</v>
      </c>
      <c r="B100" s="387" t="s">
        <v>573</v>
      </c>
      <c r="C100" s="388">
        <v>150</v>
      </c>
      <c r="D100" s="389" t="s">
        <v>542</v>
      </c>
      <c r="E100" s="262"/>
      <c r="F100" s="821">
        <f t="shared" ref="F100" si="9">ROUND(C100*E100,2)</f>
        <v>0</v>
      </c>
    </row>
    <row r="101" spans="1:6" ht="13.8" thickBot="1" x14ac:dyDescent="0.3">
      <c r="A101" s="423" t="s">
        <v>289</v>
      </c>
      <c r="B101" s="424" t="s">
        <v>574</v>
      </c>
      <c r="C101" s="425"/>
      <c r="D101" s="426"/>
      <c r="E101" s="427"/>
      <c r="F101" s="834">
        <f>SUM(F98:F100)</f>
        <v>0</v>
      </c>
    </row>
    <row r="102" spans="1:6" x14ac:dyDescent="0.25">
      <c r="A102" s="428" t="s">
        <v>305</v>
      </c>
      <c r="B102" s="429" t="s">
        <v>48</v>
      </c>
      <c r="C102" s="430"/>
      <c r="D102" s="431"/>
      <c r="E102" s="430"/>
      <c r="F102" s="835"/>
    </row>
    <row r="103" spans="1:6" ht="66" x14ac:dyDescent="0.25">
      <c r="A103" s="432" t="s">
        <v>306</v>
      </c>
      <c r="B103" s="419" t="s">
        <v>49</v>
      </c>
      <c r="C103" s="433">
        <v>1</v>
      </c>
      <c r="D103" s="421" t="s">
        <v>569</v>
      </c>
      <c r="E103" s="422"/>
      <c r="F103" s="833">
        <f>ROUND(C103*E103,2)</f>
        <v>0</v>
      </c>
    </row>
    <row r="104" spans="1:6" ht="66.599999999999994" thickBot="1" x14ac:dyDescent="0.3">
      <c r="A104" s="432" t="s">
        <v>307</v>
      </c>
      <c r="B104" s="434" t="s">
        <v>50</v>
      </c>
      <c r="C104" s="435">
        <v>1</v>
      </c>
      <c r="D104" s="436" t="s">
        <v>569</v>
      </c>
      <c r="E104" s="437"/>
      <c r="F104" s="833">
        <f>ROUND(C104*E104,2)</f>
        <v>0</v>
      </c>
    </row>
    <row r="105" spans="1:6" ht="13.8" thickBot="1" x14ac:dyDescent="0.3">
      <c r="A105" s="423" t="s">
        <v>305</v>
      </c>
      <c r="B105" s="438" t="s">
        <v>48</v>
      </c>
      <c r="C105" s="439"/>
      <c r="D105" s="440"/>
      <c r="E105" s="441"/>
      <c r="F105" s="836">
        <f>SUM(F103:F104)</f>
        <v>0</v>
      </c>
    </row>
    <row r="106" spans="1:6" ht="13.8" thickBot="1" x14ac:dyDescent="0.3">
      <c r="A106" s="442" t="s">
        <v>275</v>
      </c>
      <c r="B106" s="443" t="s">
        <v>12</v>
      </c>
      <c r="C106" s="444"/>
      <c r="D106" s="445"/>
      <c r="E106" s="446"/>
      <c r="F106" s="837">
        <f>SUM(F105+F101+F96)</f>
        <v>0</v>
      </c>
    </row>
    <row r="107" spans="1:6" x14ac:dyDescent="0.25">
      <c r="A107" s="447" t="s">
        <v>276</v>
      </c>
      <c r="B107" s="448" t="s">
        <v>575</v>
      </c>
      <c r="C107" s="415"/>
      <c r="D107" s="416"/>
      <c r="E107" s="415"/>
      <c r="F107" s="838"/>
    </row>
    <row r="108" spans="1:6" x14ac:dyDescent="0.25">
      <c r="A108" s="449"/>
      <c r="B108" s="450" t="s">
        <v>25</v>
      </c>
      <c r="C108" s="430"/>
      <c r="D108" s="431"/>
      <c r="E108" s="430"/>
      <c r="F108" s="835"/>
    </row>
    <row r="109" spans="1:6" ht="57" x14ac:dyDescent="0.25">
      <c r="A109" s="449"/>
      <c r="B109" s="450" t="s">
        <v>57</v>
      </c>
      <c r="C109" s="430"/>
      <c r="D109" s="431"/>
      <c r="E109" s="430"/>
      <c r="F109" s="835"/>
    </row>
    <row r="110" spans="1:6" x14ac:dyDescent="0.25">
      <c r="A110" s="428" t="s">
        <v>555</v>
      </c>
      <c r="B110" s="429" t="s">
        <v>58</v>
      </c>
      <c r="C110" s="430"/>
      <c r="D110" s="431"/>
      <c r="E110" s="430"/>
      <c r="F110" s="835"/>
    </row>
    <row r="111" spans="1:6" ht="53.4" thickBot="1" x14ac:dyDescent="0.3">
      <c r="A111" s="451" t="s">
        <v>314</v>
      </c>
      <c r="B111" s="452" t="s">
        <v>576</v>
      </c>
      <c r="C111" s="453">
        <v>1035</v>
      </c>
      <c r="D111" s="454" t="s">
        <v>577</v>
      </c>
      <c r="E111" s="455"/>
      <c r="F111" s="839">
        <f>SUM(C111*E111)</f>
        <v>0</v>
      </c>
    </row>
    <row r="112" spans="1:6" ht="13.8" thickBot="1" x14ac:dyDescent="0.3">
      <c r="A112" s="423" t="s">
        <v>555</v>
      </c>
      <c r="B112" s="424" t="s">
        <v>58</v>
      </c>
      <c r="C112" s="425"/>
      <c r="D112" s="426"/>
      <c r="E112" s="427"/>
      <c r="F112" s="834">
        <f>SUM(F111:F111)</f>
        <v>0</v>
      </c>
    </row>
    <row r="113" spans="1:6" x14ac:dyDescent="0.25">
      <c r="A113" s="428" t="s">
        <v>556</v>
      </c>
      <c r="B113" s="429" t="s">
        <v>578</v>
      </c>
      <c r="C113" s="430"/>
      <c r="D113" s="431"/>
      <c r="E113" s="430"/>
      <c r="F113" s="835"/>
    </row>
    <row r="114" spans="1:6" ht="52.8" x14ac:dyDescent="0.25">
      <c r="A114" s="418" t="s">
        <v>558</v>
      </c>
      <c r="B114" s="419" t="s">
        <v>579</v>
      </c>
      <c r="C114" s="453">
        <v>420</v>
      </c>
      <c r="D114" s="456" t="s">
        <v>577</v>
      </c>
      <c r="E114" s="422"/>
      <c r="F114" s="833">
        <f>ROUND(C114*E114,2)</f>
        <v>0</v>
      </c>
    </row>
    <row r="115" spans="1:6" ht="27" thickBot="1" x14ac:dyDescent="0.3">
      <c r="A115" s="418" t="s">
        <v>560</v>
      </c>
      <c r="B115" s="419" t="s">
        <v>580</v>
      </c>
      <c r="C115" s="453">
        <v>556</v>
      </c>
      <c r="D115" s="456" t="s">
        <v>577</v>
      </c>
      <c r="E115" s="422"/>
      <c r="F115" s="833">
        <f>ROUND(C115*E115,2)</f>
        <v>0</v>
      </c>
    </row>
    <row r="116" spans="1:6" ht="13.8" thickBot="1" x14ac:dyDescent="0.3">
      <c r="A116" s="423" t="s">
        <v>556</v>
      </c>
      <c r="B116" s="424" t="s">
        <v>578</v>
      </c>
      <c r="C116" s="425"/>
      <c r="D116" s="426"/>
      <c r="E116" s="427"/>
      <c r="F116" s="834">
        <f>SUM(F114:F115)</f>
        <v>0</v>
      </c>
    </row>
    <row r="117" spans="1:6" x14ac:dyDescent="0.25">
      <c r="A117" s="447" t="s">
        <v>581</v>
      </c>
      <c r="B117" s="429" t="s">
        <v>582</v>
      </c>
      <c r="C117" s="415"/>
      <c r="D117" s="416"/>
      <c r="E117" s="415"/>
      <c r="F117" s="838"/>
    </row>
    <row r="118" spans="1:6" ht="39.6" x14ac:dyDescent="0.25">
      <c r="A118" s="432" t="s">
        <v>583</v>
      </c>
      <c r="B118" s="387" t="s">
        <v>66</v>
      </c>
      <c r="C118" s="388">
        <v>28</v>
      </c>
      <c r="D118" s="389" t="s">
        <v>542</v>
      </c>
      <c r="E118" s="262"/>
      <c r="F118" s="821">
        <f t="shared" ref="F118:F119" si="10">ROUND(C118*E118,2)</f>
        <v>0</v>
      </c>
    </row>
    <row r="119" spans="1:6" ht="53.4" thickBot="1" x14ac:dyDescent="0.3">
      <c r="A119" s="432" t="s">
        <v>584</v>
      </c>
      <c r="B119" s="457" t="s">
        <v>67</v>
      </c>
      <c r="C119" s="458">
        <v>14</v>
      </c>
      <c r="D119" s="456" t="s">
        <v>585</v>
      </c>
      <c r="E119" s="459"/>
      <c r="F119" s="821">
        <f t="shared" si="10"/>
        <v>0</v>
      </c>
    </row>
    <row r="120" spans="1:6" ht="13.8" thickBot="1" x14ac:dyDescent="0.3">
      <c r="A120" s="423" t="s">
        <v>581</v>
      </c>
      <c r="B120" s="424" t="s">
        <v>582</v>
      </c>
      <c r="C120" s="425"/>
      <c r="D120" s="426"/>
      <c r="E120" s="427"/>
      <c r="F120" s="834">
        <f>SUM(F118:F119)</f>
        <v>0</v>
      </c>
    </row>
    <row r="121" spans="1:6" x14ac:dyDescent="0.25">
      <c r="A121" s="447" t="s">
        <v>586</v>
      </c>
      <c r="B121" s="429" t="s">
        <v>587</v>
      </c>
      <c r="C121" s="415"/>
      <c r="D121" s="416"/>
      <c r="E121" s="415"/>
      <c r="F121" s="838"/>
    </row>
    <row r="122" spans="1:6" ht="92.4" x14ac:dyDescent="0.25">
      <c r="A122" s="432" t="s">
        <v>588</v>
      </c>
      <c r="B122" s="387" t="s">
        <v>589</v>
      </c>
      <c r="C122" s="388">
        <v>49</v>
      </c>
      <c r="D122" s="391" t="s">
        <v>550</v>
      </c>
      <c r="E122" s="262"/>
      <c r="F122" s="821">
        <f t="shared" ref="F122:F123" si="11">ROUND(C122*E122,2)</f>
        <v>0</v>
      </c>
    </row>
    <row r="123" spans="1:6" ht="27" thickBot="1" x14ac:dyDescent="0.3">
      <c r="A123" s="432" t="s">
        <v>590</v>
      </c>
      <c r="B123" s="460" t="s">
        <v>591</v>
      </c>
      <c r="C123" s="461">
        <v>6</v>
      </c>
      <c r="D123" s="462" t="s">
        <v>569</v>
      </c>
      <c r="E123" s="463"/>
      <c r="F123" s="821">
        <f t="shared" si="11"/>
        <v>0</v>
      </c>
    </row>
    <row r="124" spans="1:6" ht="13.8" thickBot="1" x14ac:dyDescent="0.3">
      <c r="A124" s="423" t="s">
        <v>586</v>
      </c>
      <c r="B124" s="424" t="s">
        <v>587</v>
      </c>
      <c r="C124" s="425"/>
      <c r="D124" s="426"/>
      <c r="E124" s="427"/>
      <c r="F124" s="834">
        <f>SUM(F122:F123)</f>
        <v>0</v>
      </c>
    </row>
    <row r="125" spans="1:6" ht="13.8" thickBot="1" x14ac:dyDescent="0.3">
      <c r="A125" s="442" t="s">
        <v>276</v>
      </c>
      <c r="B125" s="464" t="s">
        <v>14</v>
      </c>
      <c r="C125" s="465"/>
      <c r="D125" s="466"/>
      <c r="E125" s="467"/>
      <c r="F125" s="837">
        <f>F116+F112+F120+F124</f>
        <v>0</v>
      </c>
    </row>
    <row r="126" spans="1:6" x14ac:dyDescent="0.25">
      <c r="A126" s="447" t="s">
        <v>277</v>
      </c>
      <c r="B126" s="448" t="s">
        <v>15</v>
      </c>
      <c r="C126" s="415"/>
      <c r="D126" s="416"/>
      <c r="E126" s="415"/>
      <c r="F126" s="838"/>
    </row>
    <row r="127" spans="1:6" x14ac:dyDescent="0.25">
      <c r="A127" s="428" t="s">
        <v>328</v>
      </c>
      <c r="B127" s="429" t="s">
        <v>69</v>
      </c>
      <c r="C127" s="430"/>
      <c r="D127" s="431"/>
      <c r="E127" s="430"/>
      <c r="F127" s="835"/>
    </row>
    <row r="128" spans="1:6" ht="26.4" x14ac:dyDescent="0.25">
      <c r="A128" s="468" t="s">
        <v>329</v>
      </c>
      <c r="B128" s="419" t="s">
        <v>592</v>
      </c>
      <c r="C128" s="420">
        <v>91</v>
      </c>
      <c r="D128" s="456" t="s">
        <v>593</v>
      </c>
      <c r="E128" s="422"/>
      <c r="F128" s="833">
        <f>ROUND(C128*E128,2)</f>
        <v>0</v>
      </c>
    </row>
    <row r="129" spans="1:7" ht="27" thickBot="1" x14ac:dyDescent="0.3">
      <c r="A129" s="468" t="s">
        <v>456</v>
      </c>
      <c r="B129" s="419" t="s">
        <v>594</v>
      </c>
      <c r="C129" s="420">
        <v>91</v>
      </c>
      <c r="D129" s="456" t="s">
        <v>593</v>
      </c>
      <c r="E129" s="422"/>
      <c r="F129" s="833">
        <f>ROUND(C129*E129,2)</f>
        <v>0</v>
      </c>
    </row>
    <row r="130" spans="1:7" ht="13.8" thickBot="1" x14ac:dyDescent="0.3">
      <c r="A130" s="423" t="s">
        <v>328</v>
      </c>
      <c r="B130" s="424" t="s">
        <v>69</v>
      </c>
      <c r="C130" s="425"/>
      <c r="D130" s="426"/>
      <c r="E130" s="427"/>
      <c r="F130" s="834">
        <f>SUM(F128:F129)</f>
        <v>0</v>
      </c>
    </row>
    <row r="131" spans="1:7" x14ac:dyDescent="0.25">
      <c r="A131" s="428" t="s">
        <v>331</v>
      </c>
      <c r="B131" s="429" t="s">
        <v>73</v>
      </c>
      <c r="C131" s="430"/>
      <c r="D131" s="431"/>
      <c r="E131" s="430"/>
      <c r="F131" s="835"/>
    </row>
    <row r="132" spans="1:7" ht="26.4" x14ac:dyDescent="0.25">
      <c r="A132" s="468" t="s">
        <v>332</v>
      </c>
      <c r="B132" s="419" t="s">
        <v>595</v>
      </c>
      <c r="C132" s="420">
        <v>62</v>
      </c>
      <c r="D132" s="456" t="s">
        <v>585</v>
      </c>
      <c r="E132" s="422"/>
      <c r="F132" s="833">
        <f>ROUND(C132*E132,2)</f>
        <v>0</v>
      </c>
    </row>
    <row r="133" spans="1:7" ht="27" thickBot="1" x14ac:dyDescent="0.3">
      <c r="A133" s="468" t="s">
        <v>333</v>
      </c>
      <c r="B133" s="419" t="s">
        <v>596</v>
      </c>
      <c r="C133" s="420">
        <v>16</v>
      </c>
      <c r="D133" s="456" t="s">
        <v>585</v>
      </c>
      <c r="E133" s="422"/>
      <c r="F133" s="833">
        <f>ROUND(C133*E133,2)</f>
        <v>0</v>
      </c>
    </row>
    <row r="134" spans="1:7" ht="13.8" thickBot="1" x14ac:dyDescent="0.3">
      <c r="A134" s="423" t="s">
        <v>331</v>
      </c>
      <c r="B134" s="424" t="s">
        <v>73</v>
      </c>
      <c r="C134" s="425"/>
      <c r="D134" s="426"/>
      <c r="E134" s="427"/>
      <c r="F134" s="834">
        <f>SUM(F132:F133)</f>
        <v>0</v>
      </c>
    </row>
    <row r="135" spans="1:7" ht="13.8" thickBot="1" x14ac:dyDescent="0.3">
      <c r="A135" s="442" t="s">
        <v>277</v>
      </c>
      <c r="B135" s="464" t="s">
        <v>15</v>
      </c>
      <c r="C135" s="465"/>
      <c r="D135" s="466"/>
      <c r="E135" s="467"/>
      <c r="F135" s="840">
        <f>F130+F134</f>
        <v>0</v>
      </c>
      <c r="G135" s="815"/>
    </row>
    <row r="136" spans="1:7" x14ac:dyDescent="0.25">
      <c r="A136" s="469" t="s">
        <v>278</v>
      </c>
      <c r="B136" s="470" t="s">
        <v>76</v>
      </c>
      <c r="C136" s="471"/>
      <c r="D136" s="472"/>
      <c r="E136" s="471"/>
      <c r="F136" s="841"/>
    </row>
    <row r="137" spans="1:7" x14ac:dyDescent="0.25">
      <c r="A137" s="428" t="s">
        <v>334</v>
      </c>
      <c r="B137" s="429" t="s">
        <v>597</v>
      </c>
      <c r="C137" s="430"/>
      <c r="D137" s="431"/>
      <c r="E137" s="430"/>
      <c r="F137" s="835"/>
    </row>
    <row r="138" spans="1:7" ht="40.200000000000003" thickBot="1" x14ac:dyDescent="0.3">
      <c r="A138" s="451" t="s">
        <v>335</v>
      </c>
      <c r="B138" s="473" t="s">
        <v>598</v>
      </c>
      <c r="C138" s="453">
        <v>6</v>
      </c>
      <c r="D138" s="474" t="s">
        <v>599</v>
      </c>
      <c r="E138" s="455"/>
      <c r="F138" s="839">
        <f>ROUND(C138*E138,2)</f>
        <v>0</v>
      </c>
    </row>
    <row r="139" spans="1:7" ht="13.8" thickBot="1" x14ac:dyDescent="0.3">
      <c r="A139" s="423" t="s">
        <v>334</v>
      </c>
      <c r="B139" s="424" t="s">
        <v>597</v>
      </c>
      <c r="C139" s="425"/>
      <c r="D139" s="426"/>
      <c r="E139" s="427"/>
      <c r="F139" s="834">
        <f>SUM(F137:F138)</f>
        <v>0</v>
      </c>
    </row>
    <row r="140" spans="1:7" x14ac:dyDescent="0.25">
      <c r="A140" s="428" t="s">
        <v>338</v>
      </c>
      <c r="B140" s="429" t="s">
        <v>600</v>
      </c>
      <c r="C140" s="430"/>
      <c r="D140" s="431"/>
      <c r="E140" s="430"/>
      <c r="F140" s="835"/>
    </row>
    <row r="141" spans="1:7" ht="39.6" x14ac:dyDescent="0.25">
      <c r="A141" s="451" t="s">
        <v>339</v>
      </c>
      <c r="B141" s="473" t="s">
        <v>601</v>
      </c>
      <c r="C141" s="453">
        <v>2</v>
      </c>
      <c r="D141" s="474" t="s">
        <v>569</v>
      </c>
      <c r="E141" s="455"/>
      <c r="F141" s="839">
        <f>ROUND(C141*E141,2)</f>
        <v>0</v>
      </c>
    </row>
    <row r="142" spans="1:7" ht="39.6" x14ac:dyDescent="0.25">
      <c r="A142" s="451" t="s">
        <v>340</v>
      </c>
      <c r="B142" s="473" t="s">
        <v>602</v>
      </c>
      <c r="C142" s="453">
        <v>2</v>
      </c>
      <c r="D142" s="474" t="s">
        <v>569</v>
      </c>
      <c r="E142" s="455"/>
      <c r="F142" s="839">
        <f>ROUND(C142*E142,2)</f>
        <v>0</v>
      </c>
    </row>
    <row r="143" spans="1:7" ht="53.4" thickBot="1" x14ac:dyDescent="0.3">
      <c r="A143" s="451" t="s">
        <v>603</v>
      </c>
      <c r="B143" s="473" t="s">
        <v>604</v>
      </c>
      <c r="C143" s="453">
        <v>10</v>
      </c>
      <c r="D143" s="474" t="s">
        <v>585</v>
      </c>
      <c r="E143" s="455"/>
      <c r="F143" s="839">
        <f>ROUND(C143*E143,2)</f>
        <v>0</v>
      </c>
    </row>
    <row r="144" spans="1:7" ht="13.8" thickBot="1" x14ac:dyDescent="0.3">
      <c r="A144" s="423" t="s">
        <v>338</v>
      </c>
      <c r="B144" s="424" t="s">
        <v>600</v>
      </c>
      <c r="C144" s="425"/>
      <c r="D144" s="426"/>
      <c r="E144" s="427"/>
      <c r="F144" s="834">
        <f>SUM(F141:F143)</f>
        <v>0</v>
      </c>
    </row>
    <row r="145" spans="1:6" ht="13.8" thickBot="1" x14ac:dyDescent="0.3">
      <c r="A145" s="442" t="s">
        <v>278</v>
      </c>
      <c r="B145" s="464" t="s">
        <v>76</v>
      </c>
      <c r="C145" s="465"/>
      <c r="D145" s="466"/>
      <c r="E145" s="467"/>
      <c r="F145" s="836">
        <f>F144+F139</f>
        <v>0</v>
      </c>
    </row>
    <row r="146" spans="1:6" x14ac:dyDescent="0.25">
      <c r="A146" s="447" t="s">
        <v>279</v>
      </c>
      <c r="B146" s="448" t="s">
        <v>16</v>
      </c>
      <c r="C146" s="415"/>
      <c r="D146" s="416"/>
      <c r="E146" s="415"/>
      <c r="F146" s="838"/>
    </row>
    <row r="147" spans="1:6" x14ac:dyDescent="0.25">
      <c r="A147" s="475" t="s">
        <v>348</v>
      </c>
      <c r="B147" s="476" t="s">
        <v>80</v>
      </c>
      <c r="C147" s="477"/>
      <c r="D147" s="478"/>
      <c r="E147" s="477"/>
      <c r="F147" s="842"/>
    </row>
    <row r="148" spans="1:6" ht="26.4" x14ac:dyDescent="0.25">
      <c r="A148" s="468" t="s">
        <v>349</v>
      </c>
      <c r="B148" s="479" t="s">
        <v>605</v>
      </c>
      <c r="C148" s="480">
        <v>68</v>
      </c>
      <c r="D148" s="456" t="s">
        <v>593</v>
      </c>
      <c r="E148" s="437"/>
      <c r="F148" s="833">
        <f t="shared" ref="F148:F153" si="12">ROUND(C148*E148,2)</f>
        <v>0</v>
      </c>
    </row>
    <row r="149" spans="1:6" ht="39.6" x14ac:dyDescent="0.25">
      <c r="A149" s="468" t="s">
        <v>350</v>
      </c>
      <c r="B149" s="434" t="s">
        <v>606</v>
      </c>
      <c r="C149" s="480">
        <v>297</v>
      </c>
      <c r="D149" s="456" t="s">
        <v>593</v>
      </c>
      <c r="E149" s="437"/>
      <c r="F149" s="833">
        <f t="shared" si="12"/>
        <v>0</v>
      </c>
    </row>
    <row r="150" spans="1:6" ht="26.4" x14ac:dyDescent="0.25">
      <c r="A150" s="418" t="s">
        <v>495</v>
      </c>
      <c r="B150" s="419" t="s">
        <v>607</v>
      </c>
      <c r="C150" s="420">
        <v>7</v>
      </c>
      <c r="D150" s="456" t="s">
        <v>593</v>
      </c>
      <c r="E150" s="422"/>
      <c r="F150" s="833">
        <f t="shared" si="12"/>
        <v>0</v>
      </c>
    </row>
    <row r="151" spans="1:6" ht="26.4" x14ac:dyDescent="0.25">
      <c r="A151" s="418" t="s">
        <v>608</v>
      </c>
      <c r="B151" s="419" t="s">
        <v>609</v>
      </c>
      <c r="C151" s="420">
        <v>40</v>
      </c>
      <c r="D151" s="456" t="s">
        <v>593</v>
      </c>
      <c r="E151" s="422"/>
      <c r="F151" s="833">
        <f t="shared" si="12"/>
        <v>0</v>
      </c>
    </row>
    <row r="152" spans="1:6" ht="26.4" x14ac:dyDescent="0.25">
      <c r="A152" s="468" t="s">
        <v>610</v>
      </c>
      <c r="B152" s="419" t="s">
        <v>611</v>
      </c>
      <c r="C152" s="480">
        <v>56</v>
      </c>
      <c r="D152" s="481" t="s">
        <v>593</v>
      </c>
      <c r="E152" s="437"/>
      <c r="F152" s="833">
        <f t="shared" si="12"/>
        <v>0</v>
      </c>
    </row>
    <row r="153" spans="1:6" ht="27" thickBot="1" x14ac:dyDescent="0.3">
      <c r="A153" s="468" t="s">
        <v>612</v>
      </c>
      <c r="B153" s="419" t="s">
        <v>613</v>
      </c>
      <c r="C153" s="480">
        <v>176</v>
      </c>
      <c r="D153" s="481" t="s">
        <v>593</v>
      </c>
      <c r="E153" s="437"/>
      <c r="F153" s="833">
        <f t="shared" si="12"/>
        <v>0</v>
      </c>
    </row>
    <row r="154" spans="1:6" ht="13.8" thickBot="1" x14ac:dyDescent="0.3">
      <c r="A154" s="423" t="s">
        <v>348</v>
      </c>
      <c r="B154" s="438" t="s">
        <v>80</v>
      </c>
      <c r="C154" s="439"/>
      <c r="D154" s="440"/>
      <c r="E154" s="441"/>
      <c r="F154" s="836">
        <f>SUM(F148:F153)</f>
        <v>0</v>
      </c>
    </row>
    <row r="155" spans="1:6" x14ac:dyDescent="0.25">
      <c r="A155" s="428" t="s">
        <v>351</v>
      </c>
      <c r="B155" s="429" t="s">
        <v>84</v>
      </c>
      <c r="C155" s="430"/>
      <c r="D155" s="431"/>
      <c r="E155" s="430"/>
      <c r="F155" s="835"/>
    </row>
    <row r="156" spans="1:6" ht="39.6" x14ac:dyDescent="0.25">
      <c r="A156" s="418" t="s">
        <v>352</v>
      </c>
      <c r="B156" s="419" t="s">
        <v>614</v>
      </c>
      <c r="C156" s="453">
        <v>6740</v>
      </c>
      <c r="D156" s="456" t="s">
        <v>86</v>
      </c>
      <c r="E156" s="422"/>
      <c r="F156" s="833">
        <f t="shared" ref="F156:F164" si="13">ROUND(C156*E156,2)</f>
        <v>0</v>
      </c>
    </row>
    <row r="157" spans="1:6" ht="52.8" x14ac:dyDescent="0.25">
      <c r="A157" s="418" t="s">
        <v>353</v>
      </c>
      <c r="B157" s="419" t="s">
        <v>615</v>
      </c>
      <c r="C157" s="453">
        <v>29170</v>
      </c>
      <c r="D157" s="456" t="s">
        <v>86</v>
      </c>
      <c r="E157" s="422"/>
      <c r="F157" s="833">
        <f t="shared" si="13"/>
        <v>0</v>
      </c>
    </row>
    <row r="158" spans="1:6" ht="52.8" x14ac:dyDescent="0.25">
      <c r="A158" s="418" t="s">
        <v>354</v>
      </c>
      <c r="B158" s="419" t="s">
        <v>616</v>
      </c>
      <c r="C158" s="453">
        <v>1200</v>
      </c>
      <c r="D158" s="456" t="s">
        <v>86</v>
      </c>
      <c r="E158" s="422"/>
      <c r="F158" s="833">
        <f t="shared" si="13"/>
        <v>0</v>
      </c>
    </row>
    <row r="159" spans="1:6" ht="52.8" x14ac:dyDescent="0.25">
      <c r="A159" s="418" t="s">
        <v>355</v>
      </c>
      <c r="B159" s="419" t="s">
        <v>617</v>
      </c>
      <c r="C159" s="453">
        <v>9064</v>
      </c>
      <c r="D159" s="456" t="s">
        <v>86</v>
      </c>
      <c r="E159" s="422"/>
      <c r="F159" s="833">
        <f t="shared" si="13"/>
        <v>0</v>
      </c>
    </row>
    <row r="160" spans="1:6" ht="92.4" x14ac:dyDescent="0.25">
      <c r="A160" s="418" t="s">
        <v>458</v>
      </c>
      <c r="B160" s="473" t="s">
        <v>618</v>
      </c>
      <c r="C160" s="453">
        <v>2152</v>
      </c>
      <c r="D160" s="454" t="s">
        <v>86</v>
      </c>
      <c r="E160" s="455"/>
      <c r="F160" s="839">
        <f t="shared" si="13"/>
        <v>0</v>
      </c>
    </row>
    <row r="161" spans="1:6" ht="26.4" x14ac:dyDescent="0.25">
      <c r="A161" s="418" t="s">
        <v>496</v>
      </c>
      <c r="B161" s="473" t="s">
        <v>619</v>
      </c>
      <c r="C161" s="453">
        <v>16</v>
      </c>
      <c r="D161" s="454" t="s">
        <v>569</v>
      </c>
      <c r="E161" s="455"/>
      <c r="F161" s="839">
        <f t="shared" si="13"/>
        <v>0</v>
      </c>
    </row>
    <row r="162" spans="1:6" ht="79.2" x14ac:dyDescent="0.25">
      <c r="A162" s="418" t="s">
        <v>497</v>
      </c>
      <c r="B162" s="473" t="s">
        <v>620</v>
      </c>
      <c r="C162" s="453">
        <v>130</v>
      </c>
      <c r="D162" s="454" t="s">
        <v>621</v>
      </c>
      <c r="E162" s="455"/>
      <c r="F162" s="839">
        <f t="shared" si="13"/>
        <v>0</v>
      </c>
    </row>
    <row r="163" spans="1:6" ht="79.2" x14ac:dyDescent="0.25">
      <c r="A163" s="418" t="s">
        <v>498</v>
      </c>
      <c r="B163" s="419" t="s">
        <v>622</v>
      </c>
      <c r="C163" s="453">
        <v>1</v>
      </c>
      <c r="D163" s="456" t="s">
        <v>29</v>
      </c>
      <c r="E163" s="422"/>
      <c r="F163" s="833">
        <f t="shared" si="13"/>
        <v>0</v>
      </c>
    </row>
    <row r="164" spans="1:6" ht="79.8" thickBot="1" x14ac:dyDescent="0.3">
      <c r="A164" s="418" t="s">
        <v>623</v>
      </c>
      <c r="B164" s="419" t="s">
        <v>624</v>
      </c>
      <c r="C164" s="453">
        <v>1</v>
      </c>
      <c r="D164" s="456" t="s">
        <v>29</v>
      </c>
      <c r="E164" s="422"/>
      <c r="F164" s="833">
        <f t="shared" si="13"/>
        <v>0</v>
      </c>
    </row>
    <row r="165" spans="1:6" ht="13.8" thickBot="1" x14ac:dyDescent="0.3">
      <c r="A165" s="423" t="s">
        <v>351</v>
      </c>
      <c r="B165" s="438" t="s">
        <v>84</v>
      </c>
      <c r="C165" s="439"/>
      <c r="D165" s="440"/>
      <c r="E165" s="441"/>
      <c r="F165" s="836">
        <f>SUM(F156:F164)</f>
        <v>0</v>
      </c>
    </row>
    <row r="166" spans="1:6" x14ac:dyDescent="0.25">
      <c r="A166" s="469" t="s">
        <v>356</v>
      </c>
      <c r="B166" s="482" t="s">
        <v>94</v>
      </c>
      <c r="C166" s="410"/>
      <c r="D166" s="411"/>
      <c r="E166" s="410"/>
      <c r="F166" s="843"/>
    </row>
    <row r="167" spans="1:6" ht="26.4" x14ac:dyDescent="0.25">
      <c r="A167" s="418" t="s">
        <v>357</v>
      </c>
      <c r="B167" s="419" t="s">
        <v>625</v>
      </c>
      <c r="C167" s="453">
        <v>9</v>
      </c>
      <c r="D167" s="456" t="s">
        <v>577</v>
      </c>
      <c r="E167" s="422"/>
      <c r="F167" s="833">
        <f t="shared" ref="F167:F174" si="14">ROUND(C167*E167,2)</f>
        <v>0</v>
      </c>
    </row>
    <row r="168" spans="1:6" ht="39.6" x14ac:dyDescent="0.25">
      <c r="A168" s="418" t="s">
        <v>359</v>
      </c>
      <c r="B168" s="419" t="s">
        <v>626</v>
      </c>
      <c r="C168" s="453">
        <v>48</v>
      </c>
      <c r="D168" s="456" t="s">
        <v>577</v>
      </c>
      <c r="E168" s="422"/>
      <c r="F168" s="833">
        <f t="shared" si="14"/>
        <v>0</v>
      </c>
    </row>
    <row r="169" spans="1:6" ht="39.6" x14ac:dyDescent="0.25">
      <c r="A169" s="418" t="s">
        <v>500</v>
      </c>
      <c r="B169" s="419" t="s">
        <v>627</v>
      </c>
      <c r="C169" s="453">
        <v>11</v>
      </c>
      <c r="D169" s="456" t="s">
        <v>577</v>
      </c>
      <c r="E169" s="422"/>
      <c r="F169" s="833">
        <f t="shared" si="14"/>
        <v>0</v>
      </c>
    </row>
    <row r="170" spans="1:6" ht="39.6" x14ac:dyDescent="0.25">
      <c r="A170" s="418" t="s">
        <v>628</v>
      </c>
      <c r="B170" s="419" t="s">
        <v>629</v>
      </c>
      <c r="C170" s="453">
        <v>20</v>
      </c>
      <c r="D170" s="456" t="s">
        <v>577</v>
      </c>
      <c r="E170" s="422"/>
      <c r="F170" s="833">
        <f t="shared" si="14"/>
        <v>0</v>
      </c>
    </row>
    <row r="171" spans="1:6" ht="39.6" x14ac:dyDescent="0.25">
      <c r="A171" s="418" t="s">
        <v>630</v>
      </c>
      <c r="B171" s="419" t="s">
        <v>631</v>
      </c>
      <c r="C171" s="453">
        <v>117</v>
      </c>
      <c r="D171" s="456" t="s">
        <v>577</v>
      </c>
      <c r="E171" s="422"/>
      <c r="F171" s="833">
        <f t="shared" si="14"/>
        <v>0</v>
      </c>
    </row>
    <row r="172" spans="1:6" ht="39.6" x14ac:dyDescent="0.25">
      <c r="A172" s="418" t="s">
        <v>632</v>
      </c>
      <c r="B172" s="419" t="s">
        <v>633</v>
      </c>
      <c r="C172" s="453">
        <v>22</v>
      </c>
      <c r="D172" s="456" t="s">
        <v>577</v>
      </c>
      <c r="E172" s="422"/>
      <c r="F172" s="833">
        <f t="shared" si="14"/>
        <v>0</v>
      </c>
    </row>
    <row r="173" spans="1:6" ht="67.2" x14ac:dyDescent="0.25">
      <c r="A173" s="418" t="s">
        <v>634</v>
      </c>
      <c r="B173" s="419" t="s">
        <v>635</v>
      </c>
      <c r="C173" s="453">
        <v>36</v>
      </c>
      <c r="D173" s="456" t="s">
        <v>577</v>
      </c>
      <c r="E173" s="422"/>
      <c r="F173" s="833">
        <f t="shared" si="14"/>
        <v>0</v>
      </c>
    </row>
    <row r="174" spans="1:6" ht="53.4" thickBot="1" x14ac:dyDescent="0.3">
      <c r="A174" s="418" t="s">
        <v>636</v>
      </c>
      <c r="B174" s="419" t="s">
        <v>637</v>
      </c>
      <c r="C174" s="453">
        <v>1</v>
      </c>
      <c r="D174" s="456" t="s">
        <v>569</v>
      </c>
      <c r="E174" s="422"/>
      <c r="F174" s="833">
        <f t="shared" si="14"/>
        <v>0</v>
      </c>
    </row>
    <row r="175" spans="1:6" ht="13.8" thickBot="1" x14ac:dyDescent="0.3">
      <c r="A175" s="423" t="s">
        <v>356</v>
      </c>
      <c r="B175" s="438" t="s">
        <v>94</v>
      </c>
      <c r="C175" s="439"/>
      <c r="D175" s="440"/>
      <c r="E175" s="441"/>
      <c r="F175" s="836">
        <f>SUM(F167:F174)</f>
        <v>0</v>
      </c>
    </row>
    <row r="176" spans="1:6" x14ac:dyDescent="0.25">
      <c r="A176" s="469" t="s">
        <v>360</v>
      </c>
      <c r="B176" s="482" t="s">
        <v>126</v>
      </c>
      <c r="C176" s="410"/>
      <c r="D176" s="411"/>
      <c r="E176" s="410"/>
      <c r="F176" s="843"/>
    </row>
    <row r="177" spans="1:6" ht="26.4" x14ac:dyDescent="0.25">
      <c r="A177" s="418" t="s">
        <v>362</v>
      </c>
      <c r="B177" s="419" t="s">
        <v>638</v>
      </c>
      <c r="C177" s="420">
        <v>127</v>
      </c>
      <c r="D177" s="456" t="s">
        <v>593</v>
      </c>
      <c r="E177" s="422"/>
      <c r="F177" s="833">
        <f t="shared" ref="F177:F183" si="15">ROUND(C177*E177,2)</f>
        <v>0</v>
      </c>
    </row>
    <row r="178" spans="1:6" ht="42" x14ac:dyDescent="0.25">
      <c r="A178" s="418" t="s">
        <v>501</v>
      </c>
      <c r="B178" s="419" t="s">
        <v>639</v>
      </c>
      <c r="C178" s="420">
        <v>127</v>
      </c>
      <c r="D178" s="456" t="s">
        <v>593</v>
      </c>
      <c r="E178" s="422"/>
      <c r="F178" s="833">
        <f t="shared" si="15"/>
        <v>0</v>
      </c>
    </row>
    <row r="179" spans="1:6" ht="42" x14ac:dyDescent="0.25">
      <c r="A179" s="418" t="s">
        <v>502</v>
      </c>
      <c r="B179" s="419" t="s">
        <v>640</v>
      </c>
      <c r="C179" s="420">
        <v>127</v>
      </c>
      <c r="D179" s="456" t="s">
        <v>593</v>
      </c>
      <c r="E179" s="422"/>
      <c r="F179" s="833">
        <f t="shared" si="15"/>
        <v>0</v>
      </c>
    </row>
    <row r="180" spans="1:6" ht="39.6" x14ac:dyDescent="0.25">
      <c r="A180" s="418" t="s">
        <v>503</v>
      </c>
      <c r="B180" s="419" t="s">
        <v>641</v>
      </c>
      <c r="C180" s="420">
        <v>144</v>
      </c>
      <c r="D180" s="456" t="s">
        <v>593</v>
      </c>
      <c r="E180" s="422"/>
      <c r="F180" s="833">
        <f t="shared" si="15"/>
        <v>0</v>
      </c>
    </row>
    <row r="181" spans="1:6" ht="39.6" x14ac:dyDescent="0.25">
      <c r="A181" s="418" t="s">
        <v>504</v>
      </c>
      <c r="B181" s="419" t="s">
        <v>642</v>
      </c>
      <c r="C181" s="420">
        <v>127</v>
      </c>
      <c r="D181" s="456" t="s">
        <v>593</v>
      </c>
      <c r="E181" s="422"/>
      <c r="F181" s="833">
        <f t="shared" si="15"/>
        <v>0</v>
      </c>
    </row>
    <row r="182" spans="1:6" ht="66" x14ac:dyDescent="0.25">
      <c r="A182" s="418" t="s">
        <v>505</v>
      </c>
      <c r="B182" s="419" t="s">
        <v>643</v>
      </c>
      <c r="C182" s="420">
        <v>63</v>
      </c>
      <c r="D182" s="456" t="s">
        <v>644</v>
      </c>
      <c r="E182" s="422"/>
      <c r="F182" s="833">
        <f t="shared" si="15"/>
        <v>0</v>
      </c>
    </row>
    <row r="183" spans="1:6" ht="53.4" thickBot="1" x14ac:dyDescent="0.3">
      <c r="A183" s="451" t="s">
        <v>506</v>
      </c>
      <c r="B183" s="419" t="s">
        <v>645</v>
      </c>
      <c r="C183" s="453">
        <v>63</v>
      </c>
      <c r="D183" s="454" t="s">
        <v>644</v>
      </c>
      <c r="E183" s="455"/>
      <c r="F183" s="839">
        <f t="shared" si="15"/>
        <v>0</v>
      </c>
    </row>
    <row r="184" spans="1:6" ht="13.8" thickBot="1" x14ac:dyDescent="0.3">
      <c r="A184" s="423" t="s">
        <v>360</v>
      </c>
      <c r="B184" s="438" t="s">
        <v>126</v>
      </c>
      <c r="C184" s="439"/>
      <c r="D184" s="440"/>
      <c r="E184" s="441"/>
      <c r="F184" s="836">
        <f>SUM(F177:F183)</f>
        <v>0</v>
      </c>
    </row>
    <row r="185" spans="1:6" x14ac:dyDescent="0.25">
      <c r="A185" s="469" t="s">
        <v>364</v>
      </c>
      <c r="B185" s="482" t="s">
        <v>120</v>
      </c>
      <c r="C185" s="410"/>
      <c r="D185" s="411"/>
      <c r="E185" s="410"/>
      <c r="F185" s="843"/>
    </row>
    <row r="186" spans="1:6" ht="39.6" x14ac:dyDescent="0.25">
      <c r="A186" s="418" t="s">
        <v>365</v>
      </c>
      <c r="B186" s="419" t="s">
        <v>646</v>
      </c>
      <c r="C186" s="420">
        <v>63</v>
      </c>
      <c r="D186" s="456" t="s">
        <v>644</v>
      </c>
      <c r="E186" s="437"/>
      <c r="F186" s="833">
        <f t="shared" ref="F186:F187" si="16">ROUND(C186*E186,2)</f>
        <v>0</v>
      </c>
    </row>
    <row r="187" spans="1:6" ht="52.8" x14ac:dyDescent="0.25">
      <c r="A187" s="418" t="s">
        <v>366</v>
      </c>
      <c r="B187" s="419" t="s">
        <v>647</v>
      </c>
      <c r="C187" s="420">
        <v>24</v>
      </c>
      <c r="D187" s="456" t="s">
        <v>644</v>
      </c>
      <c r="E187" s="437"/>
      <c r="F187" s="833">
        <f t="shared" si="16"/>
        <v>0</v>
      </c>
    </row>
    <row r="188" spans="1:6" ht="52.8" x14ac:dyDescent="0.25">
      <c r="A188" s="418" t="s">
        <v>368</v>
      </c>
      <c r="B188" s="419" t="s">
        <v>648</v>
      </c>
      <c r="C188" s="420">
        <v>14</v>
      </c>
      <c r="D188" s="421" t="s">
        <v>29</v>
      </c>
      <c r="E188" s="422"/>
      <c r="F188" s="833">
        <f>ROUND(C188*E188,2)</f>
        <v>0</v>
      </c>
    </row>
    <row r="189" spans="1:6" ht="39.6" x14ac:dyDescent="0.25">
      <c r="A189" s="418" t="s">
        <v>370</v>
      </c>
      <c r="B189" s="419" t="s">
        <v>649</v>
      </c>
      <c r="C189" s="420">
        <v>16</v>
      </c>
      <c r="D189" s="421" t="s">
        <v>29</v>
      </c>
      <c r="E189" s="422"/>
      <c r="F189" s="833">
        <f>ROUND(C189*E189,2)</f>
        <v>0</v>
      </c>
    </row>
    <row r="190" spans="1:6" ht="40.200000000000003" thickBot="1" x14ac:dyDescent="0.3">
      <c r="A190" s="418" t="s">
        <v>372</v>
      </c>
      <c r="B190" s="419" t="s">
        <v>650</v>
      </c>
      <c r="C190" s="420">
        <v>1</v>
      </c>
      <c r="D190" s="421" t="s">
        <v>29</v>
      </c>
      <c r="E190" s="437"/>
      <c r="F190" s="833">
        <f>ROUND(C190*E190,2)</f>
        <v>0</v>
      </c>
    </row>
    <row r="191" spans="1:6" ht="13.8" thickBot="1" x14ac:dyDescent="0.3">
      <c r="A191" s="423" t="s">
        <v>364</v>
      </c>
      <c r="B191" s="438" t="s">
        <v>120</v>
      </c>
      <c r="C191" s="439"/>
      <c r="D191" s="440"/>
      <c r="E191" s="483"/>
      <c r="F191" s="836">
        <f>SUM(F186:F190)</f>
        <v>0</v>
      </c>
    </row>
    <row r="192" spans="1:6" ht="13.8" thickBot="1" x14ac:dyDescent="0.3">
      <c r="A192" s="442" t="s">
        <v>279</v>
      </c>
      <c r="B192" s="443" t="s">
        <v>16</v>
      </c>
      <c r="C192" s="444"/>
      <c r="D192" s="445"/>
      <c r="E192" s="446"/>
      <c r="F192" s="844">
        <f>F191+F184+F175+F165+F154</f>
        <v>0</v>
      </c>
    </row>
    <row r="193" spans="1:6" x14ac:dyDescent="0.25">
      <c r="A193" s="484" t="s">
        <v>280</v>
      </c>
      <c r="B193" s="485" t="s">
        <v>17</v>
      </c>
      <c r="C193" s="486"/>
      <c r="D193" s="487"/>
      <c r="E193" s="486"/>
      <c r="F193" s="845"/>
    </row>
    <row r="194" spans="1:6" x14ac:dyDescent="0.25">
      <c r="A194" s="449" t="s">
        <v>427</v>
      </c>
      <c r="B194" s="488" t="s">
        <v>137</v>
      </c>
      <c r="C194" s="489"/>
      <c r="D194" s="490"/>
      <c r="E194" s="489"/>
      <c r="F194" s="846"/>
    </row>
    <row r="195" spans="1:6" ht="27" thickBot="1" x14ac:dyDescent="0.3">
      <c r="A195" s="432" t="s">
        <v>651</v>
      </c>
      <c r="B195" s="419" t="s">
        <v>652</v>
      </c>
      <c r="C195" s="420">
        <v>94</v>
      </c>
      <c r="D195" s="421" t="s">
        <v>585</v>
      </c>
      <c r="E195" s="420"/>
      <c r="F195" s="833">
        <f>ROUND(C195*E195,2)</f>
        <v>0</v>
      </c>
    </row>
    <row r="196" spans="1:6" ht="13.8" thickBot="1" x14ac:dyDescent="0.3">
      <c r="A196" s="423" t="s">
        <v>427</v>
      </c>
      <c r="B196" s="438" t="s">
        <v>137</v>
      </c>
      <c r="C196" s="439"/>
      <c r="D196" s="440"/>
      <c r="E196" s="441"/>
      <c r="F196" s="836">
        <f>SUM(F195:F195)</f>
        <v>0</v>
      </c>
    </row>
    <row r="197" spans="1:6" x14ac:dyDescent="0.25">
      <c r="A197" s="449" t="s">
        <v>430</v>
      </c>
      <c r="B197" s="816" t="s">
        <v>140</v>
      </c>
      <c r="C197" s="489"/>
      <c r="D197" s="490"/>
      <c r="E197" s="489"/>
      <c r="F197" s="846"/>
    </row>
    <row r="198" spans="1:6" ht="26.4" x14ac:dyDescent="0.25">
      <c r="A198" s="432" t="s">
        <v>432</v>
      </c>
      <c r="B198" s="473" t="s">
        <v>141</v>
      </c>
      <c r="C198" s="420">
        <v>1</v>
      </c>
      <c r="D198" s="421" t="s">
        <v>653</v>
      </c>
      <c r="E198" s="420"/>
      <c r="F198" s="833">
        <f>ROUND(C198*E198,2)</f>
        <v>0</v>
      </c>
    </row>
    <row r="199" spans="1:6" ht="27" thickBot="1" x14ac:dyDescent="0.3">
      <c r="A199" s="432" t="s">
        <v>654</v>
      </c>
      <c r="B199" s="473" t="s">
        <v>142</v>
      </c>
      <c r="C199" s="420">
        <v>1</v>
      </c>
      <c r="D199" s="421" t="s">
        <v>653</v>
      </c>
      <c r="E199" s="420"/>
      <c r="F199" s="833">
        <f>ROUND(C199*E199,2)</f>
        <v>0</v>
      </c>
    </row>
    <row r="200" spans="1:6" ht="13.8" thickBot="1" x14ac:dyDescent="0.3">
      <c r="A200" s="423" t="s">
        <v>430</v>
      </c>
      <c r="B200" s="817" t="s">
        <v>140</v>
      </c>
      <c r="C200" s="439"/>
      <c r="D200" s="440"/>
      <c r="E200" s="441"/>
      <c r="F200" s="836">
        <f>SUM(F198:F199)</f>
        <v>0</v>
      </c>
    </row>
    <row r="201" spans="1:6" ht="13.8" thickBot="1" x14ac:dyDescent="0.3">
      <c r="A201" s="442" t="s">
        <v>280</v>
      </c>
      <c r="B201" s="443" t="s">
        <v>17</v>
      </c>
      <c r="C201" s="444"/>
      <c r="D201" s="445"/>
      <c r="E201" s="446"/>
      <c r="F201" s="844">
        <f>SUM(F200+F196)</f>
        <v>0</v>
      </c>
    </row>
    <row r="202" spans="1:6" ht="15" x14ac:dyDescent="0.25">
      <c r="A202" s="491"/>
      <c r="B202" s="492" t="s">
        <v>1</v>
      </c>
      <c r="C202" s="493"/>
      <c r="D202" s="494"/>
      <c r="E202" s="493"/>
      <c r="F202" s="847">
        <f>F201+F192+F145+F135+F125+F106</f>
        <v>0</v>
      </c>
    </row>
    <row r="203" spans="1:6" ht="15" x14ac:dyDescent="0.25">
      <c r="A203" s="491"/>
      <c r="B203" s="492" t="s">
        <v>2</v>
      </c>
      <c r="C203" s="493"/>
      <c r="D203" s="494"/>
      <c r="E203" s="493"/>
      <c r="F203" s="847">
        <f>F202*0.22</f>
        <v>0</v>
      </c>
    </row>
    <row r="204" spans="1:6" ht="16.2" thickBot="1" x14ac:dyDescent="0.3">
      <c r="A204" s="495"/>
      <c r="B204" s="496" t="s">
        <v>0</v>
      </c>
      <c r="C204" s="497"/>
      <c r="D204" s="498"/>
      <c r="E204" s="497"/>
      <c r="F204" s="848">
        <f>SUM(F202:F203)</f>
        <v>0</v>
      </c>
    </row>
    <row r="205" spans="1:6" ht="13.8" thickTop="1" x14ac:dyDescent="0.25"/>
  </sheetData>
  <mergeCells count="3">
    <mergeCell ref="B6:F6"/>
    <mergeCell ref="B7:F7"/>
    <mergeCell ref="B8:F8"/>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75"/>
  <sheetViews>
    <sheetView topLeftCell="A9" zoomScaleNormal="100" zoomScaleSheetLayoutView="100" zoomScalePageLayoutView="70" workbookViewId="0">
      <selection activeCell="C28" sqref="C28"/>
    </sheetView>
  </sheetViews>
  <sheetFormatPr defaultColWidth="9.109375" defaultRowHeight="18" customHeight="1" x14ac:dyDescent="0.25"/>
  <cols>
    <col min="1" max="1" width="10.44140625" style="666" customWidth="1"/>
    <col min="2" max="2" width="36.44140625" style="665" customWidth="1"/>
    <col min="3" max="3" width="11.5546875" style="663" customWidth="1"/>
    <col min="4" max="4" width="7.44140625" style="664" customWidth="1"/>
    <col min="5" max="5" width="13.44140625" style="663" customWidth="1"/>
    <col min="6" max="6" width="13.6640625" style="662" customWidth="1"/>
    <col min="7" max="7" width="9.109375" style="661"/>
    <col min="8" max="8" width="13.6640625" style="661" bestFit="1" customWidth="1"/>
    <col min="9" max="16384" width="9.109375" style="661"/>
  </cols>
  <sheetData>
    <row r="1" spans="1:10" s="699" customFormat="1" ht="18" customHeight="1" x14ac:dyDescent="0.25">
      <c r="A1" s="982" t="s">
        <v>685</v>
      </c>
      <c r="B1" s="982"/>
      <c r="C1" s="982"/>
      <c r="D1" s="982"/>
      <c r="E1" s="982"/>
      <c r="F1" s="982"/>
    </row>
    <row r="2" spans="1:10" s="699" customFormat="1" ht="18" customHeight="1" thickBot="1" x14ac:dyDescent="0.3">
      <c r="A2" s="700"/>
      <c r="B2" s="700"/>
      <c r="C2" s="700"/>
      <c r="D2" s="700"/>
      <c r="E2" s="700"/>
      <c r="F2" s="700"/>
    </row>
    <row r="3" spans="1:10" s="699" customFormat="1" ht="17.399999999999999" thickBot="1" x14ac:dyDescent="0.3">
      <c r="A3" s="985" t="s">
        <v>753</v>
      </c>
      <c r="B3" s="986"/>
      <c r="C3" s="986"/>
      <c r="D3" s="986"/>
      <c r="E3" s="986"/>
      <c r="F3" s="987"/>
    </row>
    <row r="4" spans="1:10" s="681" customFormat="1" ht="17.25" customHeight="1" x14ac:dyDescent="0.25">
      <c r="A4" s="698" t="s">
        <v>683</v>
      </c>
      <c r="B4" s="697" t="s">
        <v>682</v>
      </c>
      <c r="C4" s="695" t="s">
        <v>681</v>
      </c>
      <c r="D4" s="696" t="s">
        <v>255</v>
      </c>
      <c r="E4" s="695" t="s">
        <v>680</v>
      </c>
      <c r="F4" s="694" t="s">
        <v>679</v>
      </c>
      <c r="J4" s="683"/>
    </row>
    <row r="5" spans="1:10" s="681" customFormat="1" ht="66" x14ac:dyDescent="0.25">
      <c r="A5" s="693" t="s">
        <v>285</v>
      </c>
      <c r="B5" s="703" t="s">
        <v>752</v>
      </c>
      <c r="C5" s="689" t="s">
        <v>693</v>
      </c>
      <c r="D5" s="701">
        <v>85</v>
      </c>
      <c r="E5" s="701"/>
      <c r="F5" s="819">
        <f>ROUND(E5*D5,2)</f>
        <v>0</v>
      </c>
      <c r="J5" s="683"/>
    </row>
    <row r="6" spans="1:10" s="681" customFormat="1" ht="66" x14ac:dyDescent="0.25">
      <c r="A6" s="693" t="s">
        <v>289</v>
      </c>
      <c r="B6" s="704" t="s">
        <v>751</v>
      </c>
      <c r="C6" s="689" t="s">
        <v>693</v>
      </c>
      <c r="D6" s="701">
        <v>60</v>
      </c>
      <c r="E6" s="701"/>
      <c r="F6" s="819">
        <f t="shared" ref="F6:F25" si="0">ROUND(E6*D6,2)</f>
        <v>0</v>
      </c>
      <c r="J6" s="683"/>
    </row>
    <row r="7" spans="1:10" s="681" customFormat="1" ht="39.6" x14ac:dyDescent="0.25">
      <c r="A7" s="693" t="s">
        <v>305</v>
      </c>
      <c r="B7" s="703" t="s">
        <v>750</v>
      </c>
      <c r="C7" s="702" t="s">
        <v>686</v>
      </c>
      <c r="D7" s="701">
        <v>1</v>
      </c>
      <c r="E7" s="701"/>
      <c r="F7" s="819">
        <f t="shared" si="0"/>
        <v>0</v>
      </c>
      <c r="J7" s="683"/>
    </row>
    <row r="8" spans="1:10" s="681" customFormat="1" ht="39.6" x14ac:dyDescent="0.25">
      <c r="A8" s="693" t="s">
        <v>311</v>
      </c>
      <c r="B8" s="703" t="s">
        <v>719</v>
      </c>
      <c r="C8" s="702" t="s">
        <v>686</v>
      </c>
      <c r="D8" s="701">
        <v>2</v>
      </c>
      <c r="E8" s="701"/>
      <c r="F8" s="819">
        <f t="shared" si="0"/>
        <v>0</v>
      </c>
      <c r="J8" s="683"/>
    </row>
    <row r="9" spans="1:10" s="681" customFormat="1" ht="39.6" x14ac:dyDescent="0.25">
      <c r="A9" s="693" t="s">
        <v>697</v>
      </c>
      <c r="B9" s="703" t="s">
        <v>749</v>
      </c>
      <c r="C9" s="689" t="s">
        <v>693</v>
      </c>
      <c r="D9" s="701">
        <v>50</v>
      </c>
      <c r="E9" s="701"/>
      <c r="F9" s="819">
        <f t="shared" si="0"/>
        <v>0</v>
      </c>
      <c r="J9" s="683"/>
    </row>
    <row r="10" spans="1:10" s="681" customFormat="1" ht="52.8" x14ac:dyDescent="0.25">
      <c r="A10" s="693" t="s">
        <v>695</v>
      </c>
      <c r="B10" s="703" t="s">
        <v>748</v>
      </c>
      <c r="C10" s="689" t="s">
        <v>693</v>
      </c>
      <c r="D10" s="701">
        <v>50</v>
      </c>
      <c r="E10" s="701"/>
      <c r="F10" s="819">
        <f t="shared" si="0"/>
        <v>0</v>
      </c>
      <c r="J10" s="683"/>
    </row>
    <row r="11" spans="1:10" s="681" customFormat="1" ht="13.8" x14ac:dyDescent="0.25">
      <c r="A11" s="693" t="s">
        <v>690</v>
      </c>
      <c r="B11" s="703" t="s">
        <v>747</v>
      </c>
      <c r="C11" s="702" t="s">
        <v>686</v>
      </c>
      <c r="D11" s="701">
        <v>1</v>
      </c>
      <c r="E11" s="701"/>
      <c r="F11" s="819">
        <f t="shared" si="0"/>
        <v>0</v>
      </c>
      <c r="J11" s="683"/>
    </row>
    <row r="12" spans="1:10" s="681" customFormat="1" ht="26.4" x14ac:dyDescent="0.25">
      <c r="A12" s="693" t="s">
        <v>688</v>
      </c>
      <c r="B12" s="703" t="s">
        <v>746</v>
      </c>
      <c r="C12" s="702" t="s">
        <v>686</v>
      </c>
      <c r="D12" s="701">
        <v>1</v>
      </c>
      <c r="E12" s="701"/>
      <c r="F12" s="819">
        <f t="shared" si="0"/>
        <v>0</v>
      </c>
      <c r="J12" s="683"/>
    </row>
    <row r="13" spans="1:10" s="681" customFormat="1" ht="14.4" thickBot="1" x14ac:dyDescent="0.3">
      <c r="A13" s="730" t="s">
        <v>745</v>
      </c>
      <c r="B13" s="729" t="s">
        <v>744</v>
      </c>
      <c r="C13" s="728" t="s">
        <v>686</v>
      </c>
      <c r="D13" s="727">
        <v>1</v>
      </c>
      <c r="E13" s="727"/>
      <c r="F13" s="819">
        <f t="shared" si="0"/>
        <v>0</v>
      </c>
      <c r="J13" s="683"/>
    </row>
    <row r="14" spans="1:10" s="681" customFormat="1" ht="16.2" thickBot="1" x14ac:dyDescent="0.3">
      <c r="A14" s="985" t="s">
        <v>743</v>
      </c>
      <c r="B14" s="986"/>
      <c r="C14" s="986"/>
      <c r="D14" s="986"/>
      <c r="E14" s="986"/>
      <c r="F14" s="987"/>
      <c r="J14" s="683"/>
    </row>
    <row r="15" spans="1:10" s="681" customFormat="1" ht="52.8" x14ac:dyDescent="0.25">
      <c r="A15" s="693" t="s">
        <v>555</v>
      </c>
      <c r="B15" s="703" t="s">
        <v>742</v>
      </c>
      <c r="C15" s="702" t="s">
        <v>621</v>
      </c>
      <c r="D15" s="701">
        <v>85</v>
      </c>
      <c r="E15" s="701"/>
      <c r="F15" s="819">
        <f t="shared" si="0"/>
        <v>0</v>
      </c>
      <c r="J15" s="683"/>
    </row>
    <row r="16" spans="1:10" s="681" customFormat="1" ht="26.4" x14ac:dyDescent="0.25">
      <c r="A16" s="693" t="s">
        <v>556</v>
      </c>
      <c r="B16" s="704" t="s">
        <v>741</v>
      </c>
      <c r="C16" s="702" t="s">
        <v>693</v>
      </c>
      <c r="D16" s="701">
        <v>35</v>
      </c>
      <c r="E16" s="701"/>
      <c r="F16" s="819">
        <f t="shared" si="0"/>
        <v>0</v>
      </c>
      <c r="J16" s="683"/>
    </row>
    <row r="17" spans="1:10" s="681" customFormat="1" ht="26.4" x14ac:dyDescent="0.25">
      <c r="A17" s="693" t="s">
        <v>581</v>
      </c>
      <c r="B17" s="703" t="s">
        <v>740</v>
      </c>
      <c r="C17" s="702" t="s">
        <v>693</v>
      </c>
      <c r="D17" s="701">
        <v>8</v>
      </c>
      <c r="E17" s="701"/>
      <c r="F17" s="819">
        <f t="shared" si="0"/>
        <v>0</v>
      </c>
      <c r="J17" s="683"/>
    </row>
    <row r="18" spans="1:10" s="681" customFormat="1" ht="26.4" x14ac:dyDescent="0.25">
      <c r="A18" s="693" t="s">
        <v>586</v>
      </c>
      <c r="B18" s="703" t="s">
        <v>739</v>
      </c>
      <c r="C18" s="702" t="s">
        <v>693</v>
      </c>
      <c r="D18" s="701">
        <v>75</v>
      </c>
      <c r="E18" s="701"/>
      <c r="F18" s="819">
        <f t="shared" si="0"/>
        <v>0</v>
      </c>
      <c r="J18" s="683"/>
    </row>
    <row r="19" spans="1:10" s="681" customFormat="1" ht="39.6" x14ac:dyDescent="0.25">
      <c r="A19" s="693" t="s">
        <v>738</v>
      </c>
      <c r="B19" s="703" t="s">
        <v>737</v>
      </c>
      <c r="C19" s="702" t="s">
        <v>686</v>
      </c>
      <c r="D19" s="701">
        <v>2</v>
      </c>
      <c r="E19" s="701"/>
      <c r="F19" s="819">
        <f t="shared" si="0"/>
        <v>0</v>
      </c>
      <c r="J19" s="683"/>
    </row>
    <row r="20" spans="1:10" s="681" customFormat="1" ht="13.8" x14ac:dyDescent="0.25">
      <c r="A20" s="693" t="s">
        <v>736</v>
      </c>
      <c r="B20" s="704" t="s">
        <v>735</v>
      </c>
      <c r="C20" s="702" t="s">
        <v>693</v>
      </c>
      <c r="D20" s="701">
        <v>45</v>
      </c>
      <c r="E20" s="701"/>
      <c r="F20" s="819">
        <f t="shared" si="0"/>
        <v>0</v>
      </c>
      <c r="J20" s="683"/>
    </row>
    <row r="21" spans="1:10" s="681" customFormat="1" ht="26.4" x14ac:dyDescent="0.25">
      <c r="A21" s="693" t="s">
        <v>734</v>
      </c>
      <c r="B21" s="703" t="s">
        <v>733</v>
      </c>
      <c r="C21" s="702" t="s">
        <v>693</v>
      </c>
      <c r="D21" s="701">
        <v>45</v>
      </c>
      <c r="E21" s="701"/>
      <c r="F21" s="819">
        <f t="shared" si="0"/>
        <v>0</v>
      </c>
      <c r="J21" s="683"/>
    </row>
    <row r="22" spans="1:10" s="681" customFormat="1" ht="66" x14ac:dyDescent="0.25">
      <c r="A22" s="693" t="s">
        <v>732</v>
      </c>
      <c r="B22" s="703" t="s">
        <v>731</v>
      </c>
      <c r="C22" s="702" t="s">
        <v>693</v>
      </c>
      <c r="D22" s="701">
        <v>50</v>
      </c>
      <c r="E22" s="701"/>
      <c r="F22" s="819">
        <f t="shared" si="0"/>
        <v>0</v>
      </c>
      <c r="J22" s="683"/>
    </row>
    <row r="23" spans="1:10" s="681" customFormat="1" ht="13.8" x14ac:dyDescent="0.25">
      <c r="A23" s="693" t="s">
        <v>730</v>
      </c>
      <c r="B23" s="703" t="s">
        <v>729</v>
      </c>
      <c r="C23" s="702" t="s">
        <v>686</v>
      </c>
      <c r="D23" s="701">
        <v>1</v>
      </c>
      <c r="E23" s="701"/>
      <c r="F23" s="819">
        <f t="shared" si="0"/>
        <v>0</v>
      </c>
      <c r="J23" s="683"/>
    </row>
    <row r="24" spans="1:10" s="681" customFormat="1" ht="39.6" x14ac:dyDescent="0.25">
      <c r="A24" s="693" t="s">
        <v>728</v>
      </c>
      <c r="B24" s="703" t="s">
        <v>727</v>
      </c>
      <c r="C24" s="702" t="s">
        <v>693</v>
      </c>
      <c r="D24" s="701">
        <v>45</v>
      </c>
      <c r="E24" s="701"/>
      <c r="F24" s="819">
        <f t="shared" si="0"/>
        <v>0</v>
      </c>
      <c r="J24" s="683"/>
    </row>
    <row r="25" spans="1:10" s="681" customFormat="1" ht="27" thickBot="1" x14ac:dyDescent="0.3">
      <c r="A25" s="693" t="s">
        <v>726</v>
      </c>
      <c r="B25" s="703" t="s">
        <v>725</v>
      </c>
      <c r="C25" s="702" t="s">
        <v>686</v>
      </c>
      <c r="D25" s="701">
        <v>1</v>
      </c>
      <c r="E25" s="701"/>
      <c r="F25" s="819">
        <f t="shared" si="0"/>
        <v>0</v>
      </c>
      <c r="J25" s="683"/>
    </row>
    <row r="26" spans="1:10" s="667" customFormat="1" ht="26.1" customHeight="1" thickBot="1" x14ac:dyDescent="0.3">
      <c r="A26" s="983" t="s">
        <v>675</v>
      </c>
      <c r="B26" s="984"/>
      <c r="C26" s="705"/>
      <c r="D26" s="705"/>
      <c r="E26" s="682"/>
      <c r="F26" s="820">
        <f>SUM(F5:F25)</f>
        <v>0</v>
      </c>
    </row>
    <row r="27" spans="1:10" s="667" customFormat="1" ht="26.1" customHeight="1" x14ac:dyDescent="0.25">
      <c r="A27" s="673"/>
      <c r="B27" s="673"/>
      <c r="C27" s="673"/>
      <c r="D27" s="673"/>
      <c r="E27" s="673"/>
      <c r="F27" s="678"/>
    </row>
    <row r="28" spans="1:10" s="681" customFormat="1" ht="30" customHeight="1" x14ac:dyDescent="0.25">
      <c r="A28" s="673"/>
      <c r="B28" s="673"/>
      <c r="C28" s="673"/>
      <c r="D28" s="673"/>
      <c r="E28" s="673"/>
      <c r="F28" s="678"/>
    </row>
    <row r="29" spans="1:10" s="681" customFormat="1" ht="30" customHeight="1" x14ac:dyDescent="0.25">
      <c r="A29" s="680"/>
      <c r="B29" s="680"/>
      <c r="C29" s="680"/>
      <c r="D29" s="680"/>
      <c r="E29" s="680"/>
      <c r="F29" s="679"/>
    </row>
    <row r="30" spans="1:10" s="681" customFormat="1" ht="30" customHeight="1" x14ac:dyDescent="0.25">
      <c r="A30" s="680"/>
      <c r="B30" s="680"/>
      <c r="C30" s="680"/>
      <c r="D30" s="680"/>
      <c r="E30" s="680"/>
      <c r="F30" s="679"/>
    </row>
    <row r="31" spans="1:10" s="681" customFormat="1" ht="30" customHeight="1" x14ac:dyDescent="0.25">
      <c r="A31" s="680"/>
      <c r="B31" s="680"/>
      <c r="C31" s="680"/>
      <c r="D31" s="680"/>
      <c r="E31" s="680"/>
      <c r="F31" s="679"/>
    </row>
    <row r="32" spans="1:10" s="681" customFormat="1" ht="30" customHeight="1" x14ac:dyDescent="0.25">
      <c r="A32" s="680"/>
      <c r="B32" s="680"/>
      <c r="C32" s="680"/>
      <c r="D32" s="680"/>
      <c r="E32" s="680"/>
      <c r="F32" s="679"/>
    </row>
    <row r="33" spans="1:6" s="681" customFormat="1" ht="30" customHeight="1" x14ac:dyDescent="0.25">
      <c r="A33" s="680"/>
      <c r="B33" s="680"/>
      <c r="C33" s="680"/>
      <c r="D33" s="680"/>
      <c r="E33" s="680"/>
      <c r="F33" s="679"/>
    </row>
    <row r="34" spans="1:6" s="667" customFormat="1" ht="26.1" customHeight="1" x14ac:dyDescent="0.25">
      <c r="A34" s="680"/>
      <c r="B34" s="680"/>
      <c r="C34" s="680"/>
      <c r="D34" s="680"/>
      <c r="E34" s="680"/>
      <c r="F34" s="679"/>
    </row>
    <row r="35" spans="1:6" s="667" customFormat="1" ht="26.1" customHeight="1" x14ac:dyDescent="0.25">
      <c r="A35" s="673"/>
      <c r="B35" s="673"/>
      <c r="C35" s="673"/>
      <c r="D35" s="673"/>
      <c r="E35" s="673"/>
      <c r="F35" s="678"/>
    </row>
    <row r="36" spans="1:6" s="667" customFormat="1" ht="26.1" customHeight="1" x14ac:dyDescent="0.25">
      <c r="A36" s="673"/>
      <c r="B36" s="673"/>
      <c r="C36" s="673"/>
      <c r="D36" s="673"/>
      <c r="E36" s="673"/>
      <c r="F36" s="678"/>
    </row>
    <row r="37" spans="1:6" s="667" customFormat="1" ht="44.25" customHeight="1" x14ac:dyDescent="0.25">
      <c r="A37" s="673"/>
      <c r="B37" s="673"/>
      <c r="C37" s="673"/>
      <c r="D37" s="673"/>
      <c r="E37" s="673"/>
      <c r="F37" s="678"/>
    </row>
    <row r="38" spans="1:6" s="667" customFormat="1" ht="26.1" customHeight="1" x14ac:dyDescent="0.25">
      <c r="A38" s="677"/>
      <c r="B38" s="676"/>
      <c r="C38" s="663"/>
      <c r="D38" s="664"/>
      <c r="E38" s="663"/>
      <c r="F38" s="675"/>
    </row>
    <row r="39" spans="1:6" s="667" customFormat="1" ht="26.1" customHeight="1" x14ac:dyDescent="0.25">
      <c r="A39" s="666"/>
      <c r="B39" s="665"/>
      <c r="C39" s="663"/>
      <c r="D39" s="664"/>
      <c r="E39" s="663"/>
      <c r="F39" s="662"/>
    </row>
    <row r="40" spans="1:6" s="667" customFormat="1" ht="26.1" customHeight="1" x14ac:dyDescent="0.25">
      <c r="A40" s="666"/>
      <c r="B40" s="665"/>
      <c r="C40" s="663"/>
      <c r="D40" s="664"/>
      <c r="E40" s="674"/>
      <c r="F40" s="662"/>
    </row>
    <row r="41" spans="1:6" s="667" customFormat="1" ht="26.1" customHeight="1" x14ac:dyDescent="0.25">
      <c r="A41" s="673"/>
      <c r="B41" s="673"/>
      <c r="C41" s="673"/>
      <c r="D41" s="673"/>
      <c r="E41" s="672"/>
      <c r="F41" s="671"/>
    </row>
    <row r="42" spans="1:6" s="667" customFormat="1" ht="26.1" customHeight="1" x14ac:dyDescent="0.25">
      <c r="A42" s="673"/>
      <c r="B42" s="673"/>
      <c r="C42" s="673"/>
      <c r="D42" s="673"/>
      <c r="E42" s="672"/>
      <c r="F42" s="671"/>
    </row>
    <row r="43" spans="1:6" s="667" customFormat="1" ht="26.1" customHeight="1" x14ac:dyDescent="0.25">
      <c r="A43" s="673"/>
      <c r="B43" s="673"/>
      <c r="C43" s="673"/>
      <c r="D43" s="673"/>
      <c r="E43" s="672"/>
      <c r="F43" s="671"/>
    </row>
    <row r="44" spans="1:6" s="667" customFormat="1" ht="26.1" customHeight="1" x14ac:dyDescent="0.25">
      <c r="A44" s="673"/>
      <c r="B44" s="673"/>
      <c r="C44" s="673"/>
      <c r="D44" s="673"/>
      <c r="E44" s="672"/>
      <c r="F44" s="671"/>
    </row>
    <row r="45" spans="1:6" s="667" customFormat="1" ht="26.1" customHeight="1" x14ac:dyDescent="0.25">
      <c r="A45" s="673"/>
      <c r="B45" s="673"/>
      <c r="C45" s="673"/>
      <c r="D45" s="673"/>
      <c r="E45" s="672"/>
      <c r="F45" s="671"/>
    </row>
    <row r="46" spans="1:6" s="667" customFormat="1" ht="26.1" customHeight="1" x14ac:dyDescent="0.25">
      <c r="A46" s="673"/>
      <c r="B46" s="673"/>
      <c r="C46" s="673"/>
      <c r="D46" s="673"/>
      <c r="E46" s="672"/>
      <c r="F46" s="671"/>
    </row>
    <row r="47" spans="1:6" s="667" customFormat="1" ht="26.1" customHeight="1" x14ac:dyDescent="0.25">
      <c r="A47" s="673"/>
      <c r="B47" s="673"/>
      <c r="C47" s="673"/>
      <c r="D47" s="673"/>
      <c r="E47" s="672"/>
      <c r="F47" s="671"/>
    </row>
    <row r="48" spans="1:6" s="667" customFormat="1" ht="26.1" customHeight="1" x14ac:dyDescent="0.25">
      <c r="A48" s="673"/>
      <c r="B48" s="673"/>
      <c r="C48" s="673"/>
      <c r="D48" s="673"/>
      <c r="E48" s="672"/>
      <c r="F48" s="671"/>
    </row>
    <row r="49" spans="1:6" s="667" customFormat="1" ht="26.1" customHeight="1" x14ac:dyDescent="0.25">
      <c r="A49" s="673"/>
      <c r="B49" s="673"/>
      <c r="C49" s="673"/>
      <c r="D49" s="673"/>
      <c r="E49" s="672"/>
      <c r="F49" s="671"/>
    </row>
    <row r="50" spans="1:6" s="667" customFormat="1" ht="26.1" customHeight="1" x14ac:dyDescent="0.25">
      <c r="A50" s="673"/>
      <c r="B50" s="673"/>
      <c r="C50" s="673"/>
      <c r="D50" s="673"/>
      <c r="E50" s="672"/>
      <c r="F50" s="671"/>
    </row>
    <row r="51" spans="1:6" s="667" customFormat="1" ht="45" customHeight="1" x14ac:dyDescent="0.25">
      <c r="A51" s="673"/>
      <c r="B51" s="673"/>
      <c r="C51" s="673"/>
      <c r="D51" s="673"/>
      <c r="E51" s="672"/>
      <c r="F51" s="671"/>
    </row>
    <row r="52" spans="1:6" s="667" customFormat="1" ht="45" customHeight="1" x14ac:dyDescent="0.25">
      <c r="A52" s="673"/>
      <c r="B52" s="673"/>
      <c r="C52" s="673"/>
      <c r="D52" s="673"/>
      <c r="E52" s="672"/>
      <c r="F52" s="671"/>
    </row>
    <row r="53" spans="1:6" ht="18" customHeight="1" x14ac:dyDescent="0.25">
      <c r="A53" s="673"/>
      <c r="B53" s="673"/>
      <c r="C53" s="673"/>
      <c r="D53" s="673"/>
      <c r="E53" s="672"/>
      <c r="F53" s="671"/>
    </row>
    <row r="54" spans="1:6" s="667" customFormat="1" ht="50.25" customHeight="1" x14ac:dyDescent="0.25">
      <c r="A54" s="673"/>
      <c r="B54" s="673"/>
      <c r="C54" s="673"/>
      <c r="D54" s="673"/>
      <c r="E54" s="672"/>
      <c r="F54" s="671"/>
    </row>
    <row r="55" spans="1:6" s="667" customFormat="1" ht="26.1" customHeight="1" x14ac:dyDescent="0.25">
      <c r="A55" s="673"/>
      <c r="B55" s="673"/>
      <c r="C55" s="673"/>
      <c r="D55" s="673"/>
      <c r="E55" s="672"/>
      <c r="F55" s="671"/>
    </row>
    <row r="56" spans="1:6" s="667" customFormat="1" ht="26.1" customHeight="1" x14ac:dyDescent="0.25">
      <c r="A56" s="673"/>
      <c r="B56" s="673"/>
      <c r="C56" s="673"/>
      <c r="D56" s="673"/>
      <c r="E56" s="672"/>
      <c r="F56" s="671"/>
    </row>
    <row r="57" spans="1:6" s="667" customFormat="1" ht="26.1" customHeight="1" x14ac:dyDescent="0.25">
      <c r="A57" s="673"/>
      <c r="B57" s="673"/>
      <c r="C57" s="673"/>
      <c r="D57" s="673"/>
      <c r="E57" s="672"/>
      <c r="F57" s="671"/>
    </row>
    <row r="58" spans="1:6" s="667" customFormat="1" ht="26.1" customHeight="1" x14ac:dyDescent="0.25">
      <c r="A58" s="673"/>
      <c r="B58" s="673"/>
      <c r="C58" s="673"/>
      <c r="D58" s="673"/>
      <c r="E58" s="672"/>
      <c r="F58" s="671"/>
    </row>
    <row r="59" spans="1:6" s="667" customFormat="1" ht="26.1" customHeight="1" x14ac:dyDescent="0.25">
      <c r="A59" s="673"/>
      <c r="B59" s="673"/>
      <c r="C59" s="673"/>
      <c r="D59" s="673"/>
      <c r="E59" s="672"/>
      <c r="F59" s="671"/>
    </row>
    <row r="60" spans="1:6" s="667" customFormat="1" ht="26.1" customHeight="1" x14ac:dyDescent="0.25">
      <c r="A60" s="670"/>
      <c r="B60" s="670"/>
      <c r="C60" s="670"/>
      <c r="D60" s="670"/>
      <c r="E60" s="669"/>
      <c r="F60" s="668"/>
    </row>
    <row r="61" spans="1:6" s="667" customFormat="1" ht="26.1" customHeight="1" x14ac:dyDescent="0.25">
      <c r="A61" s="670"/>
      <c r="B61" s="670"/>
      <c r="C61" s="670"/>
      <c r="D61" s="670"/>
      <c r="E61" s="669"/>
      <c r="F61" s="668"/>
    </row>
    <row r="62" spans="1:6" s="667" customFormat="1" ht="26.1" customHeight="1" x14ac:dyDescent="0.25">
      <c r="A62" s="666"/>
      <c r="B62" s="665"/>
      <c r="C62" s="663"/>
      <c r="D62" s="664"/>
      <c r="E62" s="663"/>
      <c r="F62" s="662"/>
    </row>
    <row r="63" spans="1:6" s="667" customFormat="1" ht="26.1" customHeight="1" x14ac:dyDescent="0.25">
      <c r="A63" s="666"/>
      <c r="B63" s="665"/>
      <c r="C63" s="663"/>
      <c r="D63" s="664"/>
      <c r="E63" s="663"/>
      <c r="F63" s="662"/>
    </row>
    <row r="64" spans="1:6" s="667" customFormat="1" ht="26.1" customHeight="1" x14ac:dyDescent="0.25">
      <c r="A64" s="666"/>
      <c r="B64" s="665"/>
      <c r="C64" s="663"/>
      <c r="D64" s="664"/>
      <c r="E64" s="663"/>
      <c r="F64" s="662"/>
    </row>
    <row r="65" spans="1:6" s="667" customFormat="1" ht="26.1" customHeight="1" x14ac:dyDescent="0.25">
      <c r="A65" s="666"/>
      <c r="B65" s="665"/>
      <c r="C65" s="663"/>
      <c r="D65" s="664"/>
      <c r="E65" s="663"/>
      <c r="F65" s="662"/>
    </row>
    <row r="66" spans="1:6" s="667" customFormat="1" ht="26.1" customHeight="1" x14ac:dyDescent="0.25">
      <c r="A66" s="666"/>
      <c r="B66" s="665"/>
      <c r="C66" s="663"/>
      <c r="D66" s="664"/>
      <c r="E66" s="663"/>
      <c r="F66" s="662"/>
    </row>
    <row r="67" spans="1:6" s="667" customFormat="1" ht="26.1" customHeight="1" x14ac:dyDescent="0.25">
      <c r="A67" s="666"/>
      <c r="B67" s="665"/>
      <c r="C67" s="663"/>
      <c r="D67" s="664"/>
      <c r="E67" s="663"/>
      <c r="F67" s="662"/>
    </row>
    <row r="68" spans="1:6" s="667" customFormat="1" ht="26.1" customHeight="1" x14ac:dyDescent="0.25">
      <c r="A68" s="666"/>
      <c r="B68" s="665"/>
      <c r="C68" s="663"/>
      <c r="D68" s="664"/>
      <c r="E68" s="663"/>
      <c r="F68" s="662"/>
    </row>
    <row r="69" spans="1:6" s="667" customFormat="1" ht="26.1" customHeight="1" x14ac:dyDescent="0.25">
      <c r="A69" s="666"/>
      <c r="B69" s="665"/>
      <c r="C69" s="663"/>
      <c r="D69" s="664"/>
      <c r="E69" s="663"/>
      <c r="F69" s="662"/>
    </row>
    <row r="70" spans="1:6" s="667" customFormat="1" ht="26.1" customHeight="1" x14ac:dyDescent="0.25">
      <c r="A70" s="666"/>
      <c r="B70" s="665"/>
      <c r="C70" s="663"/>
      <c r="D70" s="664"/>
      <c r="E70" s="663"/>
      <c r="F70" s="662"/>
    </row>
    <row r="71" spans="1:6" s="667" customFormat="1" ht="26.1" customHeight="1" x14ac:dyDescent="0.25">
      <c r="A71" s="666"/>
      <c r="B71" s="665"/>
      <c r="C71" s="663"/>
      <c r="D71" s="664"/>
      <c r="E71" s="663"/>
      <c r="F71" s="662"/>
    </row>
    <row r="72" spans="1:6" s="667" customFormat="1" ht="26.1" customHeight="1" x14ac:dyDescent="0.25">
      <c r="A72" s="666"/>
      <c r="B72" s="665"/>
      <c r="C72" s="663"/>
      <c r="D72" s="664"/>
      <c r="E72" s="663"/>
      <c r="F72" s="662"/>
    </row>
    <row r="73" spans="1:6" s="667" customFormat="1" ht="26.1" customHeight="1" x14ac:dyDescent="0.25">
      <c r="A73" s="666"/>
      <c r="B73" s="665"/>
      <c r="C73" s="663"/>
      <c r="D73" s="664"/>
      <c r="E73" s="663"/>
      <c r="F73" s="662"/>
    </row>
    <row r="74" spans="1:6" ht="22.5" customHeight="1" x14ac:dyDescent="0.25"/>
    <row r="75" spans="1:6" ht="21.75" customHeight="1" x14ac:dyDescent="0.25"/>
  </sheetData>
  <sheetProtection selectLockedCells="1"/>
  <mergeCells count="4">
    <mergeCell ref="A1:F1"/>
    <mergeCell ref="A26:B26"/>
    <mergeCell ref="A3:F3"/>
    <mergeCell ref="A14:F14"/>
  </mergeCells>
  <pageMargins left="0.55000000000000004" right="0.61" top="1.0629921259842521" bottom="0.79" header="0.51181102362204722" footer="0.19685039370078741"/>
  <pageSetup paperSize="256" scale="99" firstPageNumber="3" fitToHeight="0" orientation="portrait" useFirstPageNumber="1" r:id="rId1"/>
  <headerFooter>
    <oddHeader>&amp;L
____________________________________________________________
&amp;C&amp;G
&amp;R
 _______________________________________________</oddHeader>
  </headerFooter>
  <drawing r:id="rId2"/>
  <legacyDrawingHF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64"/>
  <sheetViews>
    <sheetView zoomScaleNormal="100" zoomScaleSheetLayoutView="100" zoomScalePageLayoutView="70" workbookViewId="0">
      <selection activeCell="G5" sqref="G5"/>
    </sheetView>
  </sheetViews>
  <sheetFormatPr defaultColWidth="9.109375" defaultRowHeight="18" customHeight="1" x14ac:dyDescent="0.25"/>
  <cols>
    <col min="1" max="1" width="10.44140625" style="666" customWidth="1"/>
    <col min="2" max="2" width="36.44140625" style="665" customWidth="1"/>
    <col min="3" max="3" width="11.5546875" style="663" customWidth="1"/>
    <col min="4" max="4" width="7.44140625" style="664" customWidth="1"/>
    <col min="5" max="5" width="13.44140625" style="663" customWidth="1"/>
    <col min="6" max="6" width="13.6640625" style="662" customWidth="1"/>
    <col min="7" max="7" width="9.109375" style="661"/>
    <col min="8" max="8" width="13.6640625" style="661" bestFit="1" customWidth="1"/>
    <col min="9" max="16384" width="9.109375" style="661"/>
  </cols>
  <sheetData>
    <row r="1" spans="1:10" s="699" customFormat="1" ht="18" customHeight="1" x14ac:dyDescent="0.25">
      <c r="A1" s="982" t="s">
        <v>685</v>
      </c>
      <c r="B1" s="982"/>
      <c r="C1" s="982"/>
      <c r="D1" s="982"/>
      <c r="E1" s="982"/>
      <c r="F1" s="982"/>
    </row>
    <row r="2" spans="1:10" s="699" customFormat="1" ht="18" customHeight="1" thickBot="1" x14ac:dyDescent="0.3">
      <c r="A2" s="700"/>
      <c r="B2" s="700"/>
      <c r="C2" s="700"/>
      <c r="D2" s="700"/>
      <c r="E2" s="700"/>
      <c r="F2" s="700"/>
    </row>
    <row r="3" spans="1:10" s="699" customFormat="1" ht="17.399999999999999" thickBot="1" x14ac:dyDescent="0.3">
      <c r="A3" s="1007" t="s">
        <v>755</v>
      </c>
      <c r="B3" s="1008"/>
      <c r="C3" s="1008"/>
      <c r="D3" s="1008"/>
      <c r="E3" s="1008"/>
      <c r="F3" s="1009"/>
    </row>
    <row r="4" spans="1:10" s="681" customFormat="1" ht="13.8" x14ac:dyDescent="0.25">
      <c r="A4" s="698" t="s">
        <v>683</v>
      </c>
      <c r="B4" s="697" t="s">
        <v>682</v>
      </c>
      <c r="C4" s="695" t="s">
        <v>681</v>
      </c>
      <c r="D4" s="696" t="s">
        <v>255</v>
      </c>
      <c r="E4" s="695" t="s">
        <v>680</v>
      </c>
      <c r="F4" s="694" t="s">
        <v>679</v>
      </c>
      <c r="J4" s="683"/>
    </row>
    <row r="5" spans="1:10" s="681" customFormat="1" ht="118.8" x14ac:dyDescent="0.25">
      <c r="A5" s="693" t="s">
        <v>285</v>
      </c>
      <c r="B5" s="703" t="s">
        <v>701</v>
      </c>
      <c r="C5" s="689" t="s">
        <v>693</v>
      </c>
      <c r="D5" s="701">
        <v>200</v>
      </c>
      <c r="E5" s="701"/>
      <c r="F5" s="819">
        <f>ROUND(E5*D5,2)</f>
        <v>0</v>
      </c>
      <c r="J5" s="683"/>
    </row>
    <row r="6" spans="1:10" s="681" customFormat="1" ht="79.2" x14ac:dyDescent="0.25">
      <c r="A6" s="693" t="s">
        <v>289</v>
      </c>
      <c r="B6" s="704" t="s">
        <v>700</v>
      </c>
      <c r="C6" s="689" t="s">
        <v>693</v>
      </c>
      <c r="D6" s="701">
        <v>100</v>
      </c>
      <c r="E6" s="701"/>
      <c r="F6" s="819">
        <f t="shared" ref="F6:F14" si="0">ROUND(E6*D6,2)</f>
        <v>0</v>
      </c>
      <c r="J6" s="683"/>
    </row>
    <row r="7" spans="1:10" s="681" customFormat="1" ht="66" x14ac:dyDescent="0.25">
      <c r="A7" s="693" t="s">
        <v>305</v>
      </c>
      <c r="B7" s="703" t="s">
        <v>699</v>
      </c>
      <c r="C7" s="702" t="s">
        <v>693</v>
      </c>
      <c r="D7" s="701">
        <v>20</v>
      </c>
      <c r="E7" s="701"/>
      <c r="F7" s="819">
        <f t="shared" si="0"/>
        <v>0</v>
      </c>
      <c r="J7" s="683"/>
    </row>
    <row r="8" spans="1:10" s="681" customFormat="1" ht="39.6" x14ac:dyDescent="0.25">
      <c r="A8" s="693" t="s">
        <v>311</v>
      </c>
      <c r="B8" s="703" t="s">
        <v>698</v>
      </c>
      <c r="C8" s="702" t="s">
        <v>686</v>
      </c>
      <c r="D8" s="701">
        <v>120</v>
      </c>
      <c r="E8" s="701"/>
      <c r="F8" s="819">
        <f t="shared" si="0"/>
        <v>0</v>
      </c>
      <c r="J8" s="683"/>
    </row>
    <row r="9" spans="1:10" s="681" customFormat="1" ht="26.4" x14ac:dyDescent="0.25">
      <c r="A9" s="693" t="s">
        <v>697</v>
      </c>
      <c r="B9" s="703" t="s">
        <v>696</v>
      </c>
      <c r="C9" s="689" t="s">
        <v>686</v>
      </c>
      <c r="D9" s="701">
        <v>50</v>
      </c>
      <c r="E9" s="701"/>
      <c r="F9" s="819">
        <f t="shared" si="0"/>
        <v>0</v>
      </c>
      <c r="J9" s="683"/>
    </row>
    <row r="10" spans="1:10" s="681" customFormat="1" ht="66" x14ac:dyDescent="0.25">
      <c r="A10" s="693" t="s">
        <v>695</v>
      </c>
      <c r="B10" s="703" t="s">
        <v>754</v>
      </c>
      <c r="C10" s="689" t="s">
        <v>686</v>
      </c>
      <c r="D10" s="701">
        <v>4</v>
      </c>
      <c r="E10" s="701"/>
      <c r="F10" s="819">
        <f t="shared" si="0"/>
        <v>0</v>
      </c>
      <c r="J10" s="683"/>
    </row>
    <row r="11" spans="1:10" s="681" customFormat="1" ht="66" x14ac:dyDescent="0.25">
      <c r="A11" s="693" t="s">
        <v>692</v>
      </c>
      <c r="B11" s="703" t="s">
        <v>694</v>
      </c>
      <c r="C11" s="689" t="s">
        <v>693</v>
      </c>
      <c r="D11" s="701">
        <v>10</v>
      </c>
      <c r="E11" s="701"/>
      <c r="F11" s="819">
        <f t="shared" si="0"/>
        <v>0</v>
      </c>
      <c r="J11" s="683"/>
    </row>
    <row r="12" spans="1:10" s="681" customFormat="1" ht="26.4" x14ac:dyDescent="0.25">
      <c r="A12" s="693" t="s">
        <v>690</v>
      </c>
      <c r="B12" s="703" t="s">
        <v>691</v>
      </c>
      <c r="C12" s="702" t="s">
        <v>686</v>
      </c>
      <c r="D12" s="701">
        <v>1</v>
      </c>
      <c r="E12" s="701"/>
      <c r="F12" s="819">
        <f t="shared" si="0"/>
        <v>0</v>
      </c>
      <c r="J12" s="683"/>
    </row>
    <row r="13" spans="1:10" s="681" customFormat="1" ht="39.6" x14ac:dyDescent="0.25">
      <c r="A13" s="693" t="s">
        <v>688</v>
      </c>
      <c r="B13" s="703" t="s">
        <v>689</v>
      </c>
      <c r="C13" s="702" t="s">
        <v>686</v>
      </c>
      <c r="D13" s="701">
        <v>1</v>
      </c>
      <c r="E13" s="701"/>
      <c r="F13" s="819">
        <f t="shared" si="0"/>
        <v>0</v>
      </c>
      <c r="J13" s="683"/>
    </row>
    <row r="14" spans="1:10" s="681" customFormat="1" ht="40.200000000000003" thickBot="1" x14ac:dyDescent="0.3">
      <c r="A14" s="693" t="s">
        <v>745</v>
      </c>
      <c r="B14" s="703" t="s">
        <v>687</v>
      </c>
      <c r="C14" s="702" t="s">
        <v>686</v>
      </c>
      <c r="D14" s="701">
        <v>1</v>
      </c>
      <c r="E14" s="701"/>
      <c r="F14" s="819">
        <f t="shared" si="0"/>
        <v>0</v>
      </c>
      <c r="J14" s="683"/>
    </row>
    <row r="15" spans="1:10" s="667" customFormat="1" ht="26.1" customHeight="1" thickBot="1" x14ac:dyDescent="0.3">
      <c r="A15" s="983" t="s">
        <v>675</v>
      </c>
      <c r="B15" s="984"/>
      <c r="C15" s="705"/>
      <c r="D15" s="705"/>
      <c r="E15" s="682"/>
      <c r="F15" s="820">
        <f>SUM(F5:F14)</f>
        <v>0</v>
      </c>
    </row>
    <row r="16" spans="1:10" s="667" customFormat="1" ht="26.1" customHeight="1" x14ac:dyDescent="0.25">
      <c r="A16" s="673"/>
      <c r="B16" s="673"/>
      <c r="C16" s="673"/>
      <c r="D16" s="673"/>
      <c r="E16" s="673"/>
      <c r="F16" s="678"/>
    </row>
    <row r="17" spans="1:6" s="681" customFormat="1" ht="30" customHeight="1" x14ac:dyDescent="0.25">
      <c r="A17" s="673"/>
      <c r="B17" s="673"/>
      <c r="C17" s="673"/>
      <c r="D17" s="673"/>
      <c r="E17" s="673"/>
      <c r="F17" s="678"/>
    </row>
    <row r="18" spans="1:6" s="681" customFormat="1" ht="30" customHeight="1" x14ac:dyDescent="0.25">
      <c r="A18" s="680"/>
      <c r="B18" s="680"/>
      <c r="C18" s="680"/>
      <c r="D18" s="680"/>
      <c r="E18" s="680"/>
      <c r="F18" s="679"/>
    </row>
    <row r="19" spans="1:6" s="681" customFormat="1" ht="30" customHeight="1" x14ac:dyDescent="0.25">
      <c r="A19" s="680"/>
      <c r="B19" s="680"/>
      <c r="C19" s="680"/>
      <c r="D19" s="680"/>
      <c r="E19" s="680"/>
      <c r="F19" s="679"/>
    </row>
    <row r="20" spans="1:6" s="681" customFormat="1" ht="30" customHeight="1" x14ac:dyDescent="0.25">
      <c r="A20" s="680"/>
      <c r="B20" s="680"/>
      <c r="C20" s="680"/>
      <c r="D20" s="680"/>
      <c r="E20" s="680"/>
      <c r="F20" s="679"/>
    </row>
    <row r="21" spans="1:6" s="681" customFormat="1" ht="30" customHeight="1" x14ac:dyDescent="0.25">
      <c r="A21" s="680"/>
      <c r="B21" s="680"/>
      <c r="C21" s="680"/>
      <c r="D21" s="680"/>
      <c r="E21" s="680"/>
      <c r="F21" s="679"/>
    </row>
    <row r="22" spans="1:6" s="681" customFormat="1" ht="30" customHeight="1" x14ac:dyDescent="0.25">
      <c r="A22" s="680"/>
      <c r="B22" s="680"/>
      <c r="C22" s="680"/>
      <c r="D22" s="680"/>
      <c r="E22" s="680"/>
      <c r="F22" s="679"/>
    </row>
    <row r="23" spans="1:6" s="667" customFormat="1" ht="26.1" customHeight="1" x14ac:dyDescent="0.25">
      <c r="A23" s="680"/>
      <c r="B23" s="680"/>
      <c r="C23" s="680"/>
      <c r="D23" s="680"/>
      <c r="E23" s="680"/>
      <c r="F23" s="679"/>
    </row>
    <row r="24" spans="1:6" s="667" customFormat="1" ht="26.1" customHeight="1" x14ac:dyDescent="0.25">
      <c r="A24" s="673"/>
      <c r="B24" s="673"/>
      <c r="C24" s="673"/>
      <c r="D24" s="673"/>
      <c r="E24" s="673"/>
      <c r="F24" s="678"/>
    </row>
    <row r="25" spans="1:6" s="667" customFormat="1" ht="26.1" customHeight="1" x14ac:dyDescent="0.25">
      <c r="A25" s="673"/>
      <c r="B25" s="673"/>
      <c r="C25" s="673"/>
      <c r="D25" s="673"/>
      <c r="E25" s="673"/>
      <c r="F25" s="678"/>
    </row>
    <row r="26" spans="1:6" s="667" customFormat="1" ht="44.25" customHeight="1" x14ac:dyDescent="0.25">
      <c r="A26" s="673"/>
      <c r="B26" s="673"/>
      <c r="C26" s="673"/>
      <c r="D26" s="673"/>
      <c r="E26" s="673"/>
      <c r="F26" s="678"/>
    </row>
    <row r="27" spans="1:6" s="667" customFormat="1" ht="26.1" customHeight="1" x14ac:dyDescent="0.25">
      <c r="A27" s="677"/>
      <c r="B27" s="676"/>
      <c r="C27" s="663"/>
      <c r="D27" s="664"/>
      <c r="E27" s="663"/>
      <c r="F27" s="675"/>
    </row>
    <row r="28" spans="1:6" s="667" customFormat="1" ht="26.1" customHeight="1" x14ac:dyDescent="0.25">
      <c r="A28" s="666"/>
      <c r="B28" s="665"/>
      <c r="C28" s="663"/>
      <c r="D28" s="664"/>
      <c r="E28" s="663"/>
      <c r="F28" s="662"/>
    </row>
    <row r="29" spans="1:6" s="667" customFormat="1" ht="26.1" customHeight="1" x14ac:dyDescent="0.25">
      <c r="A29" s="666"/>
      <c r="B29" s="665"/>
      <c r="C29" s="663"/>
      <c r="D29" s="664"/>
      <c r="E29" s="674"/>
      <c r="F29" s="662"/>
    </row>
    <row r="30" spans="1:6" s="667" customFormat="1" ht="26.1" customHeight="1" x14ac:dyDescent="0.25">
      <c r="A30" s="673"/>
      <c r="B30" s="673"/>
      <c r="C30" s="673"/>
      <c r="D30" s="673"/>
      <c r="E30" s="672"/>
      <c r="F30" s="671"/>
    </row>
    <row r="31" spans="1:6" s="667" customFormat="1" ht="26.1" customHeight="1" x14ac:dyDescent="0.25">
      <c r="A31" s="673"/>
      <c r="B31" s="673"/>
      <c r="C31" s="673"/>
      <c r="D31" s="673"/>
      <c r="E31" s="672"/>
      <c r="F31" s="671"/>
    </row>
    <row r="32" spans="1:6" s="667" customFormat="1" ht="26.1" customHeight="1" x14ac:dyDescent="0.25">
      <c r="A32" s="673"/>
      <c r="B32" s="673"/>
      <c r="C32" s="673"/>
      <c r="D32" s="673"/>
      <c r="E32" s="672"/>
      <c r="F32" s="671"/>
    </row>
    <row r="33" spans="1:6" s="667" customFormat="1" ht="26.1" customHeight="1" x14ac:dyDescent="0.25">
      <c r="A33" s="673"/>
      <c r="B33" s="673"/>
      <c r="C33" s="673"/>
      <c r="D33" s="673"/>
      <c r="E33" s="672"/>
      <c r="F33" s="671"/>
    </row>
    <row r="34" spans="1:6" s="667" customFormat="1" ht="26.1" customHeight="1" x14ac:dyDescent="0.25">
      <c r="A34" s="673"/>
      <c r="B34" s="673"/>
      <c r="C34" s="673"/>
      <c r="D34" s="673"/>
      <c r="E34" s="672"/>
      <c r="F34" s="671"/>
    </row>
    <row r="35" spans="1:6" s="667" customFormat="1" ht="26.1" customHeight="1" x14ac:dyDescent="0.25">
      <c r="A35" s="673"/>
      <c r="B35" s="673"/>
      <c r="C35" s="673"/>
      <c r="D35" s="673"/>
      <c r="E35" s="672"/>
      <c r="F35" s="671"/>
    </row>
    <row r="36" spans="1:6" s="667" customFormat="1" ht="26.1" customHeight="1" x14ac:dyDescent="0.25">
      <c r="A36" s="673"/>
      <c r="B36" s="673"/>
      <c r="C36" s="673"/>
      <c r="D36" s="673"/>
      <c r="E36" s="672"/>
      <c r="F36" s="671"/>
    </row>
    <row r="37" spans="1:6" s="667" customFormat="1" ht="26.1" customHeight="1" x14ac:dyDescent="0.25">
      <c r="A37" s="673"/>
      <c r="B37" s="673"/>
      <c r="C37" s="673"/>
      <c r="D37" s="673"/>
      <c r="E37" s="672"/>
      <c r="F37" s="671"/>
    </row>
    <row r="38" spans="1:6" s="667" customFormat="1" ht="26.1" customHeight="1" x14ac:dyDescent="0.25">
      <c r="A38" s="673"/>
      <c r="B38" s="673"/>
      <c r="C38" s="673"/>
      <c r="D38" s="673"/>
      <c r="E38" s="672"/>
      <c r="F38" s="671"/>
    </row>
    <row r="39" spans="1:6" s="667" customFormat="1" ht="26.1" customHeight="1" x14ac:dyDescent="0.25">
      <c r="A39" s="673"/>
      <c r="B39" s="673"/>
      <c r="C39" s="673"/>
      <c r="D39" s="673"/>
      <c r="E39" s="672"/>
      <c r="F39" s="671"/>
    </row>
    <row r="40" spans="1:6" s="667" customFormat="1" ht="45" customHeight="1" x14ac:dyDescent="0.25">
      <c r="A40" s="673"/>
      <c r="B40" s="673"/>
      <c r="C40" s="673"/>
      <c r="D40" s="673"/>
      <c r="E40" s="672"/>
      <c r="F40" s="671"/>
    </row>
    <row r="41" spans="1:6" s="667" customFormat="1" ht="45" customHeight="1" x14ac:dyDescent="0.25">
      <c r="A41" s="673"/>
      <c r="B41" s="673"/>
      <c r="C41" s="673"/>
      <c r="D41" s="673"/>
      <c r="E41" s="672"/>
      <c r="F41" s="671"/>
    </row>
    <row r="42" spans="1:6" ht="18" customHeight="1" x14ac:dyDescent="0.25">
      <c r="A42" s="673"/>
      <c r="B42" s="673"/>
      <c r="C42" s="673"/>
      <c r="D42" s="673"/>
      <c r="E42" s="672"/>
      <c r="F42" s="671"/>
    </row>
    <row r="43" spans="1:6" s="667" customFormat="1" ht="50.25" customHeight="1" x14ac:dyDescent="0.25">
      <c r="A43" s="673"/>
      <c r="B43" s="673"/>
      <c r="C43" s="673"/>
      <c r="D43" s="673"/>
      <c r="E43" s="672"/>
      <c r="F43" s="671"/>
    </row>
    <row r="44" spans="1:6" s="667" customFormat="1" ht="26.1" customHeight="1" x14ac:dyDescent="0.25">
      <c r="A44" s="673"/>
      <c r="B44" s="673"/>
      <c r="C44" s="673"/>
      <c r="D44" s="673"/>
      <c r="E44" s="672"/>
      <c r="F44" s="671"/>
    </row>
    <row r="45" spans="1:6" s="667" customFormat="1" ht="26.1" customHeight="1" x14ac:dyDescent="0.25">
      <c r="A45" s="673"/>
      <c r="B45" s="673"/>
      <c r="C45" s="673"/>
      <c r="D45" s="673"/>
      <c r="E45" s="672"/>
      <c r="F45" s="671"/>
    </row>
    <row r="46" spans="1:6" s="667" customFormat="1" ht="26.1" customHeight="1" x14ac:dyDescent="0.25">
      <c r="A46" s="673"/>
      <c r="B46" s="673"/>
      <c r="C46" s="673"/>
      <c r="D46" s="673"/>
      <c r="E46" s="672"/>
      <c r="F46" s="671"/>
    </row>
    <row r="47" spans="1:6" s="667" customFormat="1" ht="26.1" customHeight="1" x14ac:dyDescent="0.25">
      <c r="A47" s="673"/>
      <c r="B47" s="673"/>
      <c r="C47" s="673"/>
      <c r="D47" s="673"/>
      <c r="E47" s="672"/>
      <c r="F47" s="671"/>
    </row>
    <row r="48" spans="1:6" s="667" customFormat="1" ht="26.1" customHeight="1" x14ac:dyDescent="0.25">
      <c r="A48" s="673"/>
      <c r="B48" s="673"/>
      <c r="C48" s="673"/>
      <c r="D48" s="673"/>
      <c r="E48" s="672"/>
      <c r="F48" s="671"/>
    </row>
    <row r="49" spans="1:6" s="667" customFormat="1" ht="26.1" customHeight="1" x14ac:dyDescent="0.25">
      <c r="A49" s="670"/>
      <c r="B49" s="670"/>
      <c r="C49" s="670"/>
      <c r="D49" s="670"/>
      <c r="E49" s="669"/>
      <c r="F49" s="668"/>
    </row>
    <row r="50" spans="1:6" s="667" customFormat="1" ht="26.1" customHeight="1" x14ac:dyDescent="0.25">
      <c r="A50" s="670"/>
      <c r="B50" s="670"/>
      <c r="C50" s="670"/>
      <c r="D50" s="670"/>
      <c r="E50" s="669"/>
      <c r="F50" s="668"/>
    </row>
    <row r="51" spans="1:6" s="667" customFormat="1" ht="26.1" customHeight="1" x14ac:dyDescent="0.25">
      <c r="A51" s="666"/>
      <c r="B51" s="665"/>
      <c r="C51" s="663"/>
      <c r="D51" s="664"/>
      <c r="E51" s="663"/>
      <c r="F51" s="662"/>
    </row>
    <row r="52" spans="1:6" s="667" customFormat="1" ht="26.1" customHeight="1" x14ac:dyDescent="0.25">
      <c r="A52" s="666"/>
      <c r="B52" s="665"/>
      <c r="C52" s="663"/>
      <c r="D52" s="664"/>
      <c r="E52" s="663"/>
      <c r="F52" s="662"/>
    </row>
    <row r="53" spans="1:6" s="667" customFormat="1" ht="26.1" customHeight="1" x14ac:dyDescent="0.25">
      <c r="A53" s="666"/>
      <c r="B53" s="665"/>
      <c r="C53" s="663"/>
      <c r="D53" s="664"/>
      <c r="E53" s="663"/>
      <c r="F53" s="662"/>
    </row>
    <row r="54" spans="1:6" s="667" customFormat="1" ht="26.1" customHeight="1" x14ac:dyDescent="0.25">
      <c r="A54" s="666"/>
      <c r="B54" s="665"/>
      <c r="C54" s="663"/>
      <c r="D54" s="664"/>
      <c r="E54" s="663"/>
      <c r="F54" s="662"/>
    </row>
    <row r="55" spans="1:6" s="667" customFormat="1" ht="26.1" customHeight="1" x14ac:dyDescent="0.25">
      <c r="A55" s="666"/>
      <c r="B55" s="665"/>
      <c r="C55" s="663"/>
      <c r="D55" s="664"/>
      <c r="E55" s="663"/>
      <c r="F55" s="662"/>
    </row>
    <row r="56" spans="1:6" s="667" customFormat="1" ht="26.1" customHeight="1" x14ac:dyDescent="0.25">
      <c r="A56" s="666"/>
      <c r="B56" s="665"/>
      <c r="C56" s="663"/>
      <c r="D56" s="664"/>
      <c r="E56" s="663"/>
      <c r="F56" s="662"/>
    </row>
    <row r="57" spans="1:6" s="667" customFormat="1" ht="26.1" customHeight="1" x14ac:dyDescent="0.25">
      <c r="A57" s="666"/>
      <c r="B57" s="665"/>
      <c r="C57" s="663"/>
      <c r="D57" s="664"/>
      <c r="E57" s="663"/>
      <c r="F57" s="662"/>
    </row>
    <row r="58" spans="1:6" s="667" customFormat="1" ht="26.1" customHeight="1" x14ac:dyDescent="0.25">
      <c r="A58" s="666"/>
      <c r="B58" s="665"/>
      <c r="C58" s="663"/>
      <c r="D58" s="664"/>
      <c r="E58" s="663"/>
      <c r="F58" s="662"/>
    </row>
    <row r="59" spans="1:6" s="667" customFormat="1" ht="26.1" customHeight="1" x14ac:dyDescent="0.25">
      <c r="A59" s="666"/>
      <c r="B59" s="665"/>
      <c r="C59" s="663"/>
      <c r="D59" s="664"/>
      <c r="E59" s="663"/>
      <c r="F59" s="662"/>
    </row>
    <row r="60" spans="1:6" s="667" customFormat="1" ht="26.1" customHeight="1" x14ac:dyDescent="0.25">
      <c r="A60" s="666"/>
      <c r="B60" s="665"/>
      <c r="C60" s="663"/>
      <c r="D60" s="664"/>
      <c r="E60" s="663"/>
      <c r="F60" s="662"/>
    </row>
    <row r="61" spans="1:6" s="667" customFormat="1" ht="26.1" customHeight="1" x14ac:dyDescent="0.25">
      <c r="A61" s="666"/>
      <c r="B61" s="665"/>
      <c r="C61" s="663"/>
      <c r="D61" s="664"/>
      <c r="E61" s="663"/>
      <c r="F61" s="662"/>
    </row>
    <row r="62" spans="1:6" s="667" customFormat="1" ht="26.1" customHeight="1" x14ac:dyDescent="0.25">
      <c r="A62" s="666"/>
      <c r="B62" s="665"/>
      <c r="C62" s="663"/>
      <c r="D62" s="664"/>
      <c r="E62" s="663"/>
      <c r="F62" s="662"/>
    </row>
    <row r="63" spans="1:6" ht="22.5" customHeight="1" x14ac:dyDescent="0.25"/>
    <row r="64" spans="1:6" ht="21.75" customHeight="1" x14ac:dyDescent="0.25"/>
  </sheetData>
  <sheetProtection selectLockedCells="1"/>
  <mergeCells count="3">
    <mergeCell ref="A1:F1"/>
    <mergeCell ref="A15:B15"/>
    <mergeCell ref="A3:F3"/>
  </mergeCells>
  <pageMargins left="0.55000000000000004" right="0.61" top="1.0629921259842521" bottom="0.79" header="0.51181102362204722" footer="0.19685039370078741"/>
  <pageSetup paperSize="256" scale="99" firstPageNumber="3" fitToHeight="0" orientation="portrait" useFirstPageNumber="1" r:id="rId1"/>
  <headerFooter>
    <oddHeader>&amp;L
____________________________________________________________
&amp;C&amp;G
&amp;R
 _______________________________________________</oddHeader>
  </headerFooter>
  <drawing r:id="rId2"/>
  <legacyDrawingHF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3:C14"/>
  <sheetViews>
    <sheetView zoomScale="80" zoomScaleNormal="80" workbookViewId="0">
      <selection activeCell="C9" sqref="C9"/>
    </sheetView>
  </sheetViews>
  <sheetFormatPr defaultRowHeight="13.2" x14ac:dyDescent="0.25"/>
  <cols>
    <col min="2" max="2" width="56.33203125" customWidth="1"/>
    <col min="3" max="3" width="23.33203125" customWidth="1"/>
  </cols>
  <sheetData>
    <row r="3" spans="1:3" ht="13.8" thickBot="1" x14ac:dyDescent="0.3"/>
    <row r="4" spans="1:3" ht="27.6" customHeight="1" thickBot="1" x14ac:dyDescent="0.3">
      <c r="A4" s="47"/>
      <c r="B4" s="733" t="s">
        <v>484</v>
      </c>
      <c r="C4" s="40"/>
    </row>
    <row r="5" spans="1:3" ht="13.8" thickBot="1" x14ac:dyDescent="0.3">
      <c r="A5" s="47"/>
      <c r="B5" s="196"/>
      <c r="C5" s="197"/>
    </row>
    <row r="6" spans="1:3" ht="47.25" customHeight="1" x14ac:dyDescent="0.25">
      <c r="A6" s="41" t="s">
        <v>285</v>
      </c>
      <c r="B6" s="45" t="s">
        <v>262</v>
      </c>
      <c r="C6" s="853">
        <f>'1. Popis nadvoz KR0067'!F136</f>
        <v>0</v>
      </c>
    </row>
    <row r="7" spans="1:3" ht="58.5" customHeight="1" x14ac:dyDescent="0.25">
      <c r="A7" s="42" t="s">
        <v>289</v>
      </c>
      <c r="B7" s="46" t="s">
        <v>263</v>
      </c>
      <c r="C7" s="854">
        <f>'1. Popis nadvoz KR0067'!F197</f>
        <v>0</v>
      </c>
    </row>
    <row r="8" spans="1:3" ht="43.5" customHeight="1" thickBot="1" x14ac:dyDescent="0.3">
      <c r="A8" s="203" t="s">
        <v>9</v>
      </c>
      <c r="B8" s="48" t="s">
        <v>264</v>
      </c>
      <c r="C8" s="855">
        <f>'2. Popis ozemljitve KR0067'!F14</f>
        <v>0</v>
      </c>
    </row>
    <row r="9" spans="1:3" ht="25.5" customHeight="1" thickBot="1" x14ac:dyDescent="0.3">
      <c r="A9" s="28"/>
      <c r="B9" s="202" t="s">
        <v>1</v>
      </c>
      <c r="C9" s="856">
        <f>SUM(C6:C8)</f>
        <v>0</v>
      </c>
    </row>
    <row r="10" spans="1:3" ht="25.5" customHeight="1" thickTop="1" x14ac:dyDescent="0.25">
      <c r="A10" s="28"/>
      <c r="B10" s="199"/>
      <c r="C10" s="857"/>
    </row>
    <row r="11" spans="1:3" ht="21.75" customHeight="1" thickBot="1" x14ac:dyDescent="0.3">
      <c r="A11" s="27"/>
      <c r="B11" s="201" t="s">
        <v>2</v>
      </c>
      <c r="C11" s="858">
        <f>C9*0.22</f>
        <v>0</v>
      </c>
    </row>
    <row r="12" spans="1:3" ht="21.75" customHeight="1" thickTop="1" x14ac:dyDescent="0.25">
      <c r="A12" s="198"/>
      <c r="B12" s="199"/>
      <c r="C12" s="857"/>
    </row>
    <row r="13" spans="1:3" ht="39.75" customHeight="1" thickBot="1" x14ac:dyDescent="0.3">
      <c r="A13" s="39"/>
      <c r="B13" s="200" t="s">
        <v>0</v>
      </c>
      <c r="C13" s="859">
        <f>SUM(C9:C11)</f>
        <v>0</v>
      </c>
    </row>
    <row r="14" spans="1:3" ht="14.4" thickBot="1" x14ac:dyDescent="0.3">
      <c r="A14" s="29"/>
      <c r="B14" s="30"/>
      <c r="C14" s="17"/>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3:H198"/>
  <sheetViews>
    <sheetView topLeftCell="A183" workbookViewId="0">
      <selection activeCell="F188" sqref="F188"/>
    </sheetView>
  </sheetViews>
  <sheetFormatPr defaultRowHeight="13.2" x14ac:dyDescent="0.25"/>
  <cols>
    <col min="2" max="2" width="40.44140625" customWidth="1"/>
    <col min="3" max="3" width="13.109375" customWidth="1"/>
    <col min="4" max="4" width="20.5546875" customWidth="1"/>
    <col min="5" max="5" width="14.88671875" customWidth="1"/>
    <col min="6" max="6" width="18.109375" customWidth="1"/>
    <col min="8" max="8" width="15" customWidth="1"/>
  </cols>
  <sheetData>
    <row r="3" spans="1:6" ht="13.8" x14ac:dyDescent="0.25">
      <c r="A3" s="216" t="s">
        <v>453</v>
      </c>
      <c r="B3" s="217"/>
      <c r="C3" s="218"/>
      <c r="D3" s="219"/>
      <c r="E3" s="218"/>
      <c r="F3" s="220"/>
    </row>
    <row r="4" spans="1:6" ht="14.4" thickBot="1" x14ac:dyDescent="0.3">
      <c r="A4" s="216"/>
      <c r="B4" s="217"/>
      <c r="C4" s="218"/>
      <c r="D4" s="219"/>
      <c r="E4" s="218"/>
      <c r="F4" s="220"/>
    </row>
    <row r="5" spans="1:6" ht="24.6" thickBot="1" x14ac:dyDescent="0.3">
      <c r="A5" s="221" t="s">
        <v>284</v>
      </c>
      <c r="B5" s="222" t="s">
        <v>20</v>
      </c>
      <c r="C5" s="223" t="s">
        <v>21</v>
      </c>
      <c r="D5" s="224" t="s">
        <v>22</v>
      </c>
      <c r="E5" s="223" t="s">
        <v>23</v>
      </c>
      <c r="F5" s="225" t="s">
        <v>24</v>
      </c>
    </row>
    <row r="6" spans="1:6" x14ac:dyDescent="0.25">
      <c r="A6" s="226"/>
      <c r="B6" s="227" t="s">
        <v>25</v>
      </c>
      <c r="C6" s="228"/>
      <c r="D6" s="229"/>
      <c r="E6" s="230"/>
      <c r="F6" s="231">
        <f t="shared" ref="F6" si="0">ROUND(C6*E6,2)</f>
        <v>0</v>
      </c>
    </row>
    <row r="7" spans="1:6" ht="66.599999999999994" thickBot="1" x14ac:dyDescent="0.3">
      <c r="A7" s="232"/>
      <c r="B7" s="233" t="s">
        <v>26</v>
      </c>
      <c r="C7" s="234"/>
      <c r="D7" s="235"/>
      <c r="E7" s="236"/>
      <c r="F7" s="237">
        <f>ROUND(C7*E7,2)</f>
        <v>0</v>
      </c>
    </row>
    <row r="8" spans="1:6" ht="13.8" thickBot="1" x14ac:dyDescent="0.3">
      <c r="A8" s="238">
        <v>1</v>
      </c>
      <c r="B8" s="239" t="s">
        <v>12</v>
      </c>
      <c r="C8" s="240"/>
      <c r="D8" s="241"/>
      <c r="E8" s="240"/>
      <c r="F8" s="242"/>
    </row>
    <row r="9" spans="1:6" x14ac:dyDescent="0.25">
      <c r="A9" s="243" t="s">
        <v>285</v>
      </c>
      <c r="B9" s="244" t="s">
        <v>27</v>
      </c>
      <c r="C9" s="245"/>
      <c r="D9" s="246"/>
      <c r="E9" s="245"/>
      <c r="F9" s="247"/>
    </row>
    <row r="10" spans="1:6" ht="39.6" x14ac:dyDescent="0.25">
      <c r="A10" s="248" t="s">
        <v>286</v>
      </c>
      <c r="B10" s="249" t="s">
        <v>28</v>
      </c>
      <c r="C10" s="250">
        <v>1</v>
      </c>
      <c r="D10" s="251" t="s">
        <v>29</v>
      </c>
      <c r="E10" s="252"/>
      <c r="F10" s="914">
        <f>ROUND(C10*E10,2)</f>
        <v>0</v>
      </c>
    </row>
    <row r="11" spans="1:6" ht="52.8" x14ac:dyDescent="0.25">
      <c r="A11" s="248" t="s">
        <v>287</v>
      </c>
      <c r="B11" s="254" t="s">
        <v>30</v>
      </c>
      <c r="C11" s="255">
        <v>7</v>
      </c>
      <c r="D11" s="256" t="s">
        <v>29</v>
      </c>
      <c r="E11" s="257"/>
      <c r="F11" s="861">
        <f t="shared" ref="F11:F12" si="1">ROUND(C11*E11,2)</f>
        <v>0</v>
      </c>
    </row>
    <row r="12" spans="1:6" ht="40.200000000000003" thickBot="1" x14ac:dyDescent="0.3">
      <c r="A12" s="248" t="s">
        <v>288</v>
      </c>
      <c r="B12" s="259" t="s">
        <v>31</v>
      </c>
      <c r="C12" s="260">
        <v>16</v>
      </c>
      <c r="D12" s="261" t="s">
        <v>29</v>
      </c>
      <c r="E12" s="262"/>
      <c r="F12" s="862">
        <f t="shared" si="1"/>
        <v>0</v>
      </c>
    </row>
    <row r="13" spans="1:6" ht="13.8" thickBot="1" x14ac:dyDescent="0.3">
      <c r="A13" s="264" t="s">
        <v>285</v>
      </c>
      <c r="B13" s="265" t="s">
        <v>27</v>
      </c>
      <c r="C13" s="266"/>
      <c r="D13" s="267"/>
      <c r="E13" s="266"/>
      <c r="F13" s="823">
        <f>SUM(F10:F12)</f>
        <v>0</v>
      </c>
    </row>
    <row r="14" spans="1:6" ht="20.399999999999999" x14ac:dyDescent="0.25">
      <c r="A14" s="269" t="s">
        <v>289</v>
      </c>
      <c r="B14" s="270" t="s">
        <v>32</v>
      </c>
      <c r="C14" s="271"/>
      <c r="D14" s="272"/>
      <c r="E14" s="271"/>
      <c r="F14" s="825"/>
    </row>
    <row r="15" spans="1:6" ht="26.4" x14ac:dyDescent="0.25">
      <c r="A15" s="274" t="s">
        <v>290</v>
      </c>
      <c r="B15" s="275" t="s">
        <v>33</v>
      </c>
      <c r="C15" s="255">
        <v>52</v>
      </c>
      <c r="D15" s="276" t="s">
        <v>291</v>
      </c>
      <c r="E15" s="257"/>
      <c r="F15" s="861">
        <f t="shared" ref="F15:F20" si="2">ROUND(C15*E15,2)</f>
        <v>0</v>
      </c>
    </row>
    <row r="16" spans="1:6" ht="39.6" x14ac:dyDescent="0.25">
      <c r="A16" s="274" t="s">
        <v>292</v>
      </c>
      <c r="B16" s="275" t="s">
        <v>35</v>
      </c>
      <c r="C16" s="255">
        <v>65</v>
      </c>
      <c r="D16" s="276" t="s">
        <v>293</v>
      </c>
      <c r="E16" s="257"/>
      <c r="F16" s="861">
        <f t="shared" si="2"/>
        <v>0</v>
      </c>
    </row>
    <row r="17" spans="1:6" ht="39.6" x14ac:dyDescent="0.25">
      <c r="A17" s="274" t="s">
        <v>294</v>
      </c>
      <c r="B17" s="275" t="s">
        <v>37</v>
      </c>
      <c r="C17" s="255">
        <v>52</v>
      </c>
      <c r="D17" s="277" t="s">
        <v>295</v>
      </c>
      <c r="E17" s="359"/>
      <c r="F17" s="861">
        <f t="shared" si="2"/>
        <v>0</v>
      </c>
    </row>
    <row r="18" spans="1:6" ht="26.4" x14ac:dyDescent="0.25">
      <c r="A18" s="274" t="s">
        <v>296</v>
      </c>
      <c r="B18" s="278" t="s">
        <v>39</v>
      </c>
      <c r="C18" s="255">
        <v>52</v>
      </c>
      <c r="D18" s="276" t="s">
        <v>291</v>
      </c>
      <c r="E18" s="257"/>
      <c r="F18" s="861">
        <f t="shared" si="2"/>
        <v>0</v>
      </c>
    </row>
    <row r="19" spans="1:6" ht="132" x14ac:dyDescent="0.25">
      <c r="A19" s="274" t="s">
        <v>298</v>
      </c>
      <c r="B19" s="275" t="s">
        <v>40</v>
      </c>
      <c r="C19" s="255">
        <v>91</v>
      </c>
      <c r="D19" s="276" t="s">
        <v>293</v>
      </c>
      <c r="E19" s="359"/>
      <c r="F19" s="861">
        <f t="shared" si="2"/>
        <v>0</v>
      </c>
    </row>
    <row r="20" spans="1:6" ht="52.8" x14ac:dyDescent="0.25">
      <c r="A20" s="274" t="s">
        <v>300</v>
      </c>
      <c r="B20" s="275" t="s">
        <v>41</v>
      </c>
      <c r="C20" s="255">
        <v>28</v>
      </c>
      <c r="D20" s="276" t="s">
        <v>304</v>
      </c>
      <c r="E20" s="359"/>
      <c r="F20" s="861">
        <f t="shared" si="2"/>
        <v>0</v>
      </c>
    </row>
    <row r="21" spans="1:6" ht="21" thickBot="1" x14ac:dyDescent="0.3">
      <c r="A21" s="360" t="s">
        <v>289</v>
      </c>
      <c r="B21" s="361" t="s">
        <v>32</v>
      </c>
      <c r="C21" s="362"/>
      <c r="D21" s="363"/>
      <c r="E21" s="362"/>
      <c r="F21" s="863">
        <f>SUM(F15:F20)</f>
        <v>0</v>
      </c>
    </row>
    <row r="22" spans="1:6" x14ac:dyDescent="0.25">
      <c r="A22" s="269" t="s">
        <v>305</v>
      </c>
      <c r="B22" s="270" t="s">
        <v>43</v>
      </c>
      <c r="C22" s="271"/>
      <c r="D22" s="272"/>
      <c r="E22" s="271"/>
      <c r="F22" s="825"/>
    </row>
    <row r="23" spans="1:6" ht="79.2" x14ac:dyDescent="0.25">
      <c r="A23" s="274" t="s">
        <v>306</v>
      </c>
      <c r="B23" s="259" t="s">
        <v>44</v>
      </c>
      <c r="C23" s="260">
        <v>100</v>
      </c>
      <c r="D23" s="276" t="s">
        <v>293</v>
      </c>
      <c r="E23" s="262"/>
      <c r="F23" s="862">
        <f t="shared" ref="F23:F26" si="3">ROUND(C23*E23,2)</f>
        <v>0</v>
      </c>
    </row>
    <row r="24" spans="1:6" ht="92.4" x14ac:dyDescent="0.25">
      <c r="A24" s="274" t="s">
        <v>307</v>
      </c>
      <c r="B24" s="259" t="s">
        <v>45</v>
      </c>
      <c r="C24" s="260">
        <v>60</v>
      </c>
      <c r="D24" s="276" t="s">
        <v>293</v>
      </c>
      <c r="E24" s="262"/>
      <c r="F24" s="862">
        <f t="shared" si="3"/>
        <v>0</v>
      </c>
    </row>
    <row r="25" spans="1:6" ht="105.6" x14ac:dyDescent="0.25">
      <c r="A25" s="274" t="s">
        <v>308</v>
      </c>
      <c r="B25" s="259" t="s">
        <v>46</v>
      </c>
      <c r="C25" s="260">
        <v>100</v>
      </c>
      <c r="D25" s="276" t="s">
        <v>293</v>
      </c>
      <c r="E25" s="262"/>
      <c r="F25" s="862">
        <f t="shared" si="3"/>
        <v>0</v>
      </c>
    </row>
    <row r="26" spans="1:6" ht="53.4" thickBot="1" x14ac:dyDescent="0.3">
      <c r="A26" s="274" t="s">
        <v>310</v>
      </c>
      <c r="B26" s="259" t="s">
        <v>47</v>
      </c>
      <c r="C26" s="260">
        <v>240</v>
      </c>
      <c r="D26" s="276" t="s">
        <v>293</v>
      </c>
      <c r="E26" s="262"/>
      <c r="F26" s="862">
        <f t="shared" si="3"/>
        <v>0</v>
      </c>
    </row>
    <row r="27" spans="1:6" ht="13.8" thickBot="1" x14ac:dyDescent="0.3">
      <c r="A27" s="264" t="s">
        <v>305</v>
      </c>
      <c r="B27" s="265" t="s">
        <v>43</v>
      </c>
      <c r="C27" s="266"/>
      <c r="D27" s="267"/>
      <c r="E27" s="266"/>
      <c r="F27" s="823">
        <f>SUM(F23:F26)</f>
        <v>0</v>
      </c>
    </row>
    <row r="28" spans="1:6" x14ac:dyDescent="0.25">
      <c r="A28" s="269" t="s">
        <v>311</v>
      </c>
      <c r="B28" s="270" t="s">
        <v>48</v>
      </c>
      <c r="C28" s="271"/>
      <c r="D28" s="272"/>
      <c r="E28" s="271"/>
      <c r="F28" s="825"/>
    </row>
    <row r="29" spans="1:6" ht="79.2" x14ac:dyDescent="0.25">
      <c r="A29" s="274" t="s">
        <v>312</v>
      </c>
      <c r="B29" s="254" t="s">
        <v>49</v>
      </c>
      <c r="C29" s="255">
        <v>1</v>
      </c>
      <c r="D29" s="256" t="s">
        <v>29</v>
      </c>
      <c r="E29" s="257"/>
      <c r="F29" s="861">
        <f t="shared" ref="F29:F30" si="4">ROUND(C29*E29,2)</f>
        <v>0</v>
      </c>
    </row>
    <row r="30" spans="1:6" ht="66.599999999999994" thickBot="1" x14ac:dyDescent="0.3">
      <c r="A30" s="274" t="s">
        <v>313</v>
      </c>
      <c r="B30" s="259" t="s">
        <v>50</v>
      </c>
      <c r="C30" s="260">
        <v>1</v>
      </c>
      <c r="D30" s="261" t="s">
        <v>29</v>
      </c>
      <c r="E30" s="262"/>
      <c r="F30" s="862">
        <f t="shared" si="4"/>
        <v>0</v>
      </c>
    </row>
    <row r="31" spans="1:6" ht="13.8" thickBot="1" x14ac:dyDescent="0.3">
      <c r="A31" s="264" t="s">
        <v>311</v>
      </c>
      <c r="B31" s="265" t="s">
        <v>48</v>
      </c>
      <c r="C31" s="266"/>
      <c r="D31" s="267"/>
      <c r="E31" s="266"/>
      <c r="F31" s="823">
        <f>SUM(F29:F30)</f>
        <v>0</v>
      </c>
    </row>
    <row r="32" spans="1:6" ht="13.8" thickBot="1" x14ac:dyDescent="0.3">
      <c r="A32" s="283" t="s">
        <v>275</v>
      </c>
      <c r="B32" s="284" t="s">
        <v>12</v>
      </c>
      <c r="C32" s="285"/>
      <c r="D32" s="286"/>
      <c r="E32" s="285"/>
      <c r="F32" s="824">
        <f>SUM(F31+F21+F13+F27)</f>
        <v>0</v>
      </c>
    </row>
    <row r="33" spans="1:6" x14ac:dyDescent="0.25">
      <c r="A33" s="288" t="s">
        <v>276</v>
      </c>
      <c r="B33" s="289" t="s">
        <v>13</v>
      </c>
      <c r="C33" s="271"/>
      <c r="D33" s="272"/>
      <c r="E33" s="271"/>
      <c r="F33" s="825"/>
    </row>
    <row r="34" spans="1:6" ht="26.4" x14ac:dyDescent="0.25">
      <c r="A34" s="274" t="s">
        <v>314</v>
      </c>
      <c r="B34" s="254" t="s">
        <v>51</v>
      </c>
      <c r="C34" s="255">
        <v>50</v>
      </c>
      <c r="D34" s="276" t="s">
        <v>293</v>
      </c>
      <c r="E34" s="257"/>
      <c r="F34" s="861">
        <f t="shared" ref="F34:F39" si="5">ROUND(C34*E34,2)</f>
        <v>0</v>
      </c>
    </row>
    <row r="35" spans="1:6" ht="26.4" x14ac:dyDescent="0.25">
      <c r="A35" s="274" t="s">
        <v>316</v>
      </c>
      <c r="B35" s="254" t="s">
        <v>52</v>
      </c>
      <c r="C35" s="255">
        <v>110</v>
      </c>
      <c r="D35" s="276" t="s">
        <v>293</v>
      </c>
      <c r="E35" s="257"/>
      <c r="F35" s="861">
        <f t="shared" si="5"/>
        <v>0</v>
      </c>
    </row>
    <row r="36" spans="1:6" ht="79.2" x14ac:dyDescent="0.25">
      <c r="A36" s="274" t="s">
        <v>318</v>
      </c>
      <c r="B36" s="254" t="s">
        <v>53</v>
      </c>
      <c r="C36" s="255">
        <v>1</v>
      </c>
      <c r="D36" s="256" t="s">
        <v>29</v>
      </c>
      <c r="E36" s="257"/>
      <c r="F36" s="861">
        <f t="shared" si="5"/>
        <v>0</v>
      </c>
    </row>
    <row r="37" spans="1:6" ht="92.4" x14ac:dyDescent="0.25">
      <c r="A37" s="274" t="s">
        <v>319</v>
      </c>
      <c r="B37" s="365" t="s">
        <v>454</v>
      </c>
      <c r="C37" s="255">
        <v>20</v>
      </c>
      <c r="D37" s="276" t="s">
        <v>293</v>
      </c>
      <c r="E37" s="290"/>
      <c r="F37" s="861">
        <f t="shared" si="5"/>
        <v>0</v>
      </c>
    </row>
    <row r="38" spans="1:6" ht="105.6" x14ac:dyDescent="0.25">
      <c r="A38" s="274" t="s">
        <v>320</v>
      </c>
      <c r="B38" s="365" t="s">
        <v>455</v>
      </c>
      <c r="C38" s="255">
        <v>7</v>
      </c>
      <c r="D38" s="276" t="s">
        <v>293</v>
      </c>
      <c r="E38" s="257"/>
      <c r="F38" s="861">
        <f t="shared" si="5"/>
        <v>0</v>
      </c>
    </row>
    <row r="39" spans="1:6" ht="119.4" thickBot="1" x14ac:dyDescent="0.3">
      <c r="A39" s="274" t="s">
        <v>322</v>
      </c>
      <c r="B39" s="365" t="s">
        <v>56</v>
      </c>
      <c r="C39" s="255">
        <v>70</v>
      </c>
      <c r="D39" s="276" t="s">
        <v>293</v>
      </c>
      <c r="E39" s="257"/>
      <c r="F39" s="861">
        <f t="shared" si="5"/>
        <v>0</v>
      </c>
    </row>
    <row r="40" spans="1:6" ht="13.8" thickBot="1" x14ac:dyDescent="0.3">
      <c r="A40" s="264" t="s">
        <v>276</v>
      </c>
      <c r="B40" s="265" t="s">
        <v>13</v>
      </c>
      <c r="C40" s="266"/>
      <c r="D40" s="267"/>
      <c r="E40" s="266"/>
      <c r="F40" s="823">
        <f>SUM(F34:F39)</f>
        <v>0</v>
      </c>
    </row>
    <row r="41" spans="1:6" ht="13.8" thickBot="1" x14ac:dyDescent="0.3">
      <c r="A41" s="283" t="s">
        <v>276</v>
      </c>
      <c r="B41" s="284" t="s">
        <v>13</v>
      </c>
      <c r="C41" s="285"/>
      <c r="D41" s="286"/>
      <c r="E41" s="285"/>
      <c r="F41" s="824">
        <f>SUM(F40)</f>
        <v>0</v>
      </c>
    </row>
    <row r="42" spans="1:6" x14ac:dyDescent="0.25">
      <c r="A42" s="291" t="s">
        <v>277</v>
      </c>
      <c r="B42" s="292" t="s">
        <v>14</v>
      </c>
      <c r="C42" s="245"/>
      <c r="D42" s="246"/>
      <c r="E42" s="245"/>
      <c r="F42" s="828"/>
    </row>
    <row r="43" spans="1:6" x14ac:dyDescent="0.25">
      <c r="A43" s="294"/>
      <c r="B43" s="295" t="s">
        <v>25</v>
      </c>
      <c r="C43" s="214"/>
      <c r="D43" s="215"/>
      <c r="E43" s="296"/>
      <c r="F43" s="826">
        <f t="shared" ref="F43" si="6">ROUND(C43*E43,2)</f>
        <v>0</v>
      </c>
    </row>
    <row r="44" spans="1:6" ht="66" x14ac:dyDescent="0.25">
      <c r="A44" s="366"/>
      <c r="B44" s="367" t="s">
        <v>57</v>
      </c>
      <c r="C44" s="228"/>
      <c r="D44" s="229"/>
      <c r="E44" s="298"/>
      <c r="F44" s="829">
        <f>ROUND(C44*E44,2)</f>
        <v>0</v>
      </c>
    </row>
    <row r="45" spans="1:6" x14ac:dyDescent="0.25">
      <c r="A45" s="299" t="s">
        <v>328</v>
      </c>
      <c r="B45" s="300" t="s">
        <v>58</v>
      </c>
      <c r="C45" s="301"/>
      <c r="D45" s="302"/>
      <c r="E45" s="301"/>
      <c r="F45" s="830"/>
    </row>
    <row r="46" spans="1:6" ht="52.8" x14ac:dyDescent="0.25">
      <c r="A46" s="274" t="s">
        <v>329</v>
      </c>
      <c r="B46" s="297" t="s">
        <v>61</v>
      </c>
      <c r="C46" s="255">
        <v>5</v>
      </c>
      <c r="D46" s="276" t="s">
        <v>304</v>
      </c>
      <c r="E46" s="290"/>
      <c r="F46" s="826">
        <f>SUM(C46*E46)</f>
        <v>0</v>
      </c>
    </row>
    <row r="47" spans="1:6" ht="53.4" thickBot="1" x14ac:dyDescent="0.3">
      <c r="A47" s="274" t="s">
        <v>456</v>
      </c>
      <c r="B47" s="297" t="s">
        <v>457</v>
      </c>
      <c r="C47" s="255">
        <v>4</v>
      </c>
      <c r="D47" s="276" t="s">
        <v>304</v>
      </c>
      <c r="E47" s="290"/>
      <c r="F47" s="861">
        <f>SUM(C47*E47)</f>
        <v>0</v>
      </c>
    </row>
    <row r="48" spans="1:6" ht="13.8" thickBot="1" x14ac:dyDescent="0.3">
      <c r="A48" s="264" t="s">
        <v>328</v>
      </c>
      <c r="B48" s="265" t="s">
        <v>58</v>
      </c>
      <c r="C48" s="266"/>
      <c r="D48" s="267"/>
      <c r="E48" s="266"/>
      <c r="F48" s="823">
        <f>SUM(F46:F47)</f>
        <v>0</v>
      </c>
    </row>
    <row r="49" spans="1:6" x14ac:dyDescent="0.25">
      <c r="A49" s="304" t="s">
        <v>331</v>
      </c>
      <c r="B49" s="270" t="s">
        <v>65</v>
      </c>
      <c r="C49" s="271"/>
      <c r="D49" s="272"/>
      <c r="E49" s="271"/>
      <c r="F49" s="864"/>
    </row>
    <row r="50" spans="1:6" ht="39.6" x14ac:dyDescent="0.25">
      <c r="A50" s="306" t="s">
        <v>332</v>
      </c>
      <c r="B50" s="259" t="s">
        <v>66</v>
      </c>
      <c r="C50" s="260">
        <v>60</v>
      </c>
      <c r="D50" s="281" t="s">
        <v>293</v>
      </c>
      <c r="E50" s="307"/>
      <c r="F50" s="862">
        <f>ROUND(C50*E50,2)</f>
        <v>0</v>
      </c>
    </row>
    <row r="51" spans="1:6" ht="53.4" thickBot="1" x14ac:dyDescent="0.3">
      <c r="A51" s="306" t="s">
        <v>333</v>
      </c>
      <c r="B51" s="259" t="s">
        <v>67</v>
      </c>
      <c r="C51" s="260">
        <v>11</v>
      </c>
      <c r="D51" s="276" t="s">
        <v>291</v>
      </c>
      <c r="E51" s="307"/>
      <c r="F51" s="862">
        <f>ROUND(C51*E51,2)</f>
        <v>0</v>
      </c>
    </row>
    <row r="52" spans="1:6" ht="13.8" thickBot="1" x14ac:dyDescent="0.3">
      <c r="A52" s="264" t="s">
        <v>331</v>
      </c>
      <c r="B52" s="265" t="s">
        <v>65</v>
      </c>
      <c r="C52" s="266"/>
      <c r="D52" s="267"/>
      <c r="E52" s="266"/>
      <c r="F52" s="823">
        <f>SUM(F50:F51)</f>
        <v>0</v>
      </c>
    </row>
    <row r="53" spans="1:6" ht="13.8" thickBot="1" x14ac:dyDescent="0.3">
      <c r="A53" s="283" t="s">
        <v>277</v>
      </c>
      <c r="B53" s="284" t="s">
        <v>14</v>
      </c>
      <c r="C53" s="285"/>
      <c r="D53" s="286"/>
      <c r="E53" s="285"/>
      <c r="F53" s="824">
        <f>F52+F48</f>
        <v>0</v>
      </c>
    </row>
    <row r="54" spans="1:6" x14ac:dyDescent="0.25">
      <c r="A54" s="288" t="s">
        <v>278</v>
      </c>
      <c r="B54" s="289" t="s">
        <v>15</v>
      </c>
      <c r="C54" s="271"/>
      <c r="D54" s="272"/>
      <c r="E54" s="271"/>
      <c r="F54" s="825"/>
    </row>
    <row r="55" spans="1:6" x14ac:dyDescent="0.25">
      <c r="A55" s="299" t="s">
        <v>334</v>
      </c>
      <c r="B55" s="300" t="s">
        <v>69</v>
      </c>
      <c r="C55" s="301"/>
      <c r="D55" s="302"/>
      <c r="E55" s="301"/>
      <c r="F55" s="830"/>
    </row>
    <row r="56" spans="1:6" ht="66" x14ac:dyDescent="0.25">
      <c r="A56" s="306" t="s">
        <v>335</v>
      </c>
      <c r="B56" s="254" t="s">
        <v>70</v>
      </c>
      <c r="C56" s="255">
        <v>52</v>
      </c>
      <c r="D56" s="276" t="s">
        <v>291</v>
      </c>
      <c r="E56" s="257"/>
      <c r="F56" s="861">
        <f t="shared" ref="F56:F58" si="7">ROUND(C56*E56,2)</f>
        <v>0</v>
      </c>
    </row>
    <row r="57" spans="1:6" ht="26.4" x14ac:dyDescent="0.25">
      <c r="A57" s="274" t="s">
        <v>336</v>
      </c>
      <c r="B57" s="254" t="s">
        <v>71</v>
      </c>
      <c r="C57" s="255">
        <v>91</v>
      </c>
      <c r="D57" s="276" t="s">
        <v>293</v>
      </c>
      <c r="E57" s="257"/>
      <c r="F57" s="861">
        <f t="shared" si="7"/>
        <v>0</v>
      </c>
    </row>
    <row r="58" spans="1:6" ht="27" thickBot="1" x14ac:dyDescent="0.3">
      <c r="A58" s="321" t="s">
        <v>337</v>
      </c>
      <c r="B58" s="368" t="s">
        <v>72</v>
      </c>
      <c r="C58" s="309">
        <v>91</v>
      </c>
      <c r="D58" s="310" t="s">
        <v>293</v>
      </c>
      <c r="E58" s="311"/>
      <c r="F58" s="865">
        <f t="shared" si="7"/>
        <v>0</v>
      </c>
    </row>
    <row r="59" spans="1:6" ht="13.8" thickBot="1" x14ac:dyDescent="0.3">
      <c r="A59" s="264" t="s">
        <v>334</v>
      </c>
      <c r="B59" s="265" t="s">
        <v>69</v>
      </c>
      <c r="C59" s="266"/>
      <c r="D59" s="267"/>
      <c r="E59" s="266"/>
      <c r="F59" s="823">
        <f>SUM(F56:F58)</f>
        <v>0</v>
      </c>
    </row>
    <row r="60" spans="1:6" x14ac:dyDescent="0.25">
      <c r="A60" s="269" t="s">
        <v>338</v>
      </c>
      <c r="B60" s="270" t="s">
        <v>73</v>
      </c>
      <c r="C60" s="271"/>
      <c r="D60" s="272"/>
      <c r="E60" s="271"/>
      <c r="F60" s="825"/>
    </row>
    <row r="61" spans="1:6" ht="26.4" x14ac:dyDescent="0.25">
      <c r="A61" s="274" t="s">
        <v>339</v>
      </c>
      <c r="B61" s="254" t="s">
        <v>74</v>
      </c>
      <c r="C61" s="255">
        <v>52</v>
      </c>
      <c r="D61" s="276" t="s">
        <v>291</v>
      </c>
      <c r="E61" s="257"/>
      <c r="F61" s="861">
        <f t="shared" ref="F61:F62" si="8">ROUND(C61*E61,2)</f>
        <v>0</v>
      </c>
    </row>
    <row r="62" spans="1:6" ht="40.200000000000003" thickBot="1" x14ac:dyDescent="0.3">
      <c r="A62" s="274" t="s">
        <v>340</v>
      </c>
      <c r="B62" s="254" t="s">
        <v>75</v>
      </c>
      <c r="C62" s="255">
        <v>20</v>
      </c>
      <c r="D62" s="276" t="s">
        <v>291</v>
      </c>
      <c r="E62" s="257"/>
      <c r="F62" s="861">
        <f t="shared" si="8"/>
        <v>0</v>
      </c>
    </row>
    <row r="63" spans="1:6" ht="13.8" thickBot="1" x14ac:dyDescent="0.3">
      <c r="A63" s="264" t="s">
        <v>338</v>
      </c>
      <c r="B63" s="265" t="s">
        <v>73</v>
      </c>
      <c r="C63" s="266"/>
      <c r="D63" s="267"/>
      <c r="E63" s="266"/>
      <c r="F63" s="823">
        <f>SUM(F61:F62)</f>
        <v>0</v>
      </c>
    </row>
    <row r="64" spans="1:6" x14ac:dyDescent="0.25">
      <c r="A64" s="269" t="s">
        <v>341</v>
      </c>
      <c r="B64" s="270" t="s">
        <v>76</v>
      </c>
      <c r="C64" s="271"/>
      <c r="D64" s="272"/>
      <c r="E64" s="271"/>
      <c r="F64" s="825"/>
    </row>
    <row r="65" spans="1:6" ht="79.8" thickBot="1" x14ac:dyDescent="0.3">
      <c r="A65" s="306" t="s">
        <v>342</v>
      </c>
      <c r="B65" s="308" t="s">
        <v>343</v>
      </c>
      <c r="C65" s="260">
        <v>8</v>
      </c>
      <c r="D65" s="261" t="s">
        <v>29</v>
      </c>
      <c r="E65" s="262"/>
      <c r="F65" s="862">
        <f t="shared" ref="F65" si="9">ROUND(C65*E65,2)</f>
        <v>0</v>
      </c>
    </row>
    <row r="66" spans="1:6" ht="13.8" thickBot="1" x14ac:dyDescent="0.3">
      <c r="A66" s="264" t="s">
        <v>341</v>
      </c>
      <c r="B66" s="265" t="s">
        <v>76</v>
      </c>
      <c r="C66" s="266"/>
      <c r="D66" s="267"/>
      <c r="E66" s="266"/>
      <c r="F66" s="823">
        <f>SUM(F65:F65)</f>
        <v>0</v>
      </c>
    </row>
    <row r="67" spans="1:6" ht="13.8" thickBot="1" x14ac:dyDescent="0.3">
      <c r="A67" s="283" t="s">
        <v>278</v>
      </c>
      <c r="B67" s="284" t="s">
        <v>15</v>
      </c>
      <c r="C67" s="285"/>
      <c r="D67" s="286"/>
      <c r="E67" s="285"/>
      <c r="F67" s="824">
        <f>F66+F63+F59</f>
        <v>0</v>
      </c>
    </row>
    <row r="68" spans="1:6" x14ac:dyDescent="0.25">
      <c r="A68" s="313" t="s">
        <v>279</v>
      </c>
      <c r="B68" s="289" t="s">
        <v>16</v>
      </c>
      <c r="C68" s="271"/>
      <c r="D68" s="272"/>
      <c r="E68" s="271"/>
      <c r="F68" s="864"/>
    </row>
    <row r="69" spans="1:6" x14ac:dyDescent="0.25">
      <c r="A69" s="299" t="s">
        <v>348</v>
      </c>
      <c r="B69" s="300" t="s">
        <v>80</v>
      </c>
      <c r="C69" s="301"/>
      <c r="D69" s="302"/>
      <c r="E69" s="301"/>
      <c r="F69" s="830"/>
    </row>
    <row r="70" spans="1:6" ht="52.8" x14ac:dyDescent="0.25">
      <c r="A70" s="274" t="s">
        <v>349</v>
      </c>
      <c r="B70" s="254" t="s">
        <v>81</v>
      </c>
      <c r="C70" s="255">
        <v>28</v>
      </c>
      <c r="D70" s="276" t="s">
        <v>293</v>
      </c>
      <c r="E70" s="257"/>
      <c r="F70" s="861">
        <f t="shared" ref="F70:F71" si="10">ROUND(C70*E70,2)</f>
        <v>0</v>
      </c>
    </row>
    <row r="71" spans="1:6" ht="40.200000000000003" thickBot="1" x14ac:dyDescent="0.3">
      <c r="A71" s="274" t="s">
        <v>350</v>
      </c>
      <c r="B71" s="254" t="s">
        <v>82</v>
      </c>
      <c r="C71" s="255">
        <v>57</v>
      </c>
      <c r="D71" s="276" t="s">
        <v>293</v>
      </c>
      <c r="E71" s="257"/>
      <c r="F71" s="861">
        <f t="shared" si="10"/>
        <v>0</v>
      </c>
    </row>
    <row r="72" spans="1:6" ht="13.8" thickBot="1" x14ac:dyDescent="0.3">
      <c r="A72" s="264" t="s">
        <v>348</v>
      </c>
      <c r="B72" s="265" t="s">
        <v>80</v>
      </c>
      <c r="C72" s="266"/>
      <c r="D72" s="267"/>
      <c r="E72" s="266"/>
      <c r="F72" s="823">
        <f>SUM(F70:F71)</f>
        <v>0</v>
      </c>
    </row>
    <row r="73" spans="1:6" x14ac:dyDescent="0.25">
      <c r="A73" s="269" t="s">
        <v>351</v>
      </c>
      <c r="B73" s="270" t="s">
        <v>84</v>
      </c>
      <c r="C73" s="271"/>
      <c r="D73" s="272"/>
      <c r="E73" s="271"/>
      <c r="F73" s="825"/>
    </row>
    <row r="74" spans="1:6" ht="52.8" x14ac:dyDescent="0.25">
      <c r="A74" s="369" t="s">
        <v>352</v>
      </c>
      <c r="B74" s="365" t="s">
        <v>88</v>
      </c>
      <c r="C74" s="255">
        <v>1090</v>
      </c>
      <c r="D74" s="276" t="s">
        <v>86</v>
      </c>
      <c r="E74" s="290"/>
      <c r="F74" s="861">
        <f t="shared" ref="F74:F78" si="11">ROUND(C74*E74,2)</f>
        <v>0</v>
      </c>
    </row>
    <row r="75" spans="1:6" ht="52.8" x14ac:dyDescent="0.25">
      <c r="A75" s="369" t="s">
        <v>353</v>
      </c>
      <c r="B75" s="365" t="s">
        <v>89</v>
      </c>
      <c r="C75" s="255">
        <v>6870</v>
      </c>
      <c r="D75" s="276" t="s">
        <v>86</v>
      </c>
      <c r="E75" s="290"/>
      <c r="F75" s="861">
        <f t="shared" si="11"/>
        <v>0</v>
      </c>
    </row>
    <row r="76" spans="1:6" ht="52.8" x14ac:dyDescent="0.25">
      <c r="A76" s="369" t="s">
        <v>354</v>
      </c>
      <c r="B76" s="365" t="s">
        <v>90</v>
      </c>
      <c r="C76" s="255">
        <v>1440</v>
      </c>
      <c r="D76" s="276" t="s">
        <v>86</v>
      </c>
      <c r="E76" s="290"/>
      <c r="F76" s="861">
        <f t="shared" si="11"/>
        <v>0</v>
      </c>
    </row>
    <row r="77" spans="1:6" ht="39.6" x14ac:dyDescent="0.25">
      <c r="A77" s="369" t="s">
        <v>355</v>
      </c>
      <c r="B77" s="365" t="s">
        <v>92</v>
      </c>
      <c r="C77" s="255">
        <v>1</v>
      </c>
      <c r="D77" s="276" t="s">
        <v>29</v>
      </c>
      <c r="E77" s="290"/>
      <c r="F77" s="861">
        <f t="shared" si="11"/>
        <v>0</v>
      </c>
    </row>
    <row r="78" spans="1:6" ht="95.4" thickBot="1" x14ac:dyDescent="0.3">
      <c r="A78" s="370" t="s">
        <v>458</v>
      </c>
      <c r="B78" s="371" t="s">
        <v>459</v>
      </c>
      <c r="C78" s="372">
        <v>42</v>
      </c>
      <c r="D78" s="373" t="s">
        <v>291</v>
      </c>
      <c r="E78" s="374"/>
      <c r="F78" s="865">
        <f t="shared" si="11"/>
        <v>0</v>
      </c>
    </row>
    <row r="79" spans="1:6" ht="13.8" thickBot="1" x14ac:dyDescent="0.3">
      <c r="A79" s="264" t="s">
        <v>351</v>
      </c>
      <c r="B79" s="265" t="s">
        <v>84</v>
      </c>
      <c r="C79" s="266"/>
      <c r="D79" s="267"/>
      <c r="E79" s="266"/>
      <c r="F79" s="823">
        <f>SUM(F74:F78)</f>
        <v>0</v>
      </c>
    </row>
    <row r="80" spans="1:6" x14ac:dyDescent="0.25">
      <c r="A80" s="269" t="s">
        <v>356</v>
      </c>
      <c r="B80" s="270" t="s">
        <v>94</v>
      </c>
      <c r="C80" s="271"/>
      <c r="D80" s="272"/>
      <c r="E80" s="271"/>
      <c r="F80" s="825"/>
    </row>
    <row r="81" spans="1:6" ht="105.6" x14ac:dyDescent="0.25">
      <c r="A81" s="274" t="s">
        <v>357</v>
      </c>
      <c r="B81" s="279" t="s">
        <v>460</v>
      </c>
      <c r="C81" s="255">
        <v>24</v>
      </c>
      <c r="D81" s="276" t="s">
        <v>304</v>
      </c>
      <c r="E81" s="257"/>
      <c r="F81" s="861">
        <f t="shared" ref="F81:F82" si="12">ROUND(C81*E81,2)</f>
        <v>0</v>
      </c>
    </row>
    <row r="82" spans="1:6" ht="79.8" thickBot="1" x14ac:dyDescent="0.3">
      <c r="A82" s="274" t="s">
        <v>359</v>
      </c>
      <c r="B82" s="279" t="s">
        <v>97</v>
      </c>
      <c r="C82" s="255">
        <v>13</v>
      </c>
      <c r="D82" s="276" t="s">
        <v>304</v>
      </c>
      <c r="E82" s="257"/>
      <c r="F82" s="861">
        <f t="shared" si="12"/>
        <v>0</v>
      </c>
    </row>
    <row r="83" spans="1:6" ht="13.8" thickBot="1" x14ac:dyDescent="0.3">
      <c r="A83" s="264" t="s">
        <v>356</v>
      </c>
      <c r="B83" s="265" t="s">
        <v>94</v>
      </c>
      <c r="C83" s="266"/>
      <c r="D83" s="267"/>
      <c r="E83" s="266"/>
      <c r="F83" s="823">
        <f>SUM(F81:F82)</f>
        <v>0</v>
      </c>
    </row>
    <row r="84" spans="1:6" x14ac:dyDescent="0.25">
      <c r="A84" s="269" t="s">
        <v>360</v>
      </c>
      <c r="B84" s="270" t="s">
        <v>361</v>
      </c>
      <c r="C84" s="271"/>
      <c r="D84" s="272"/>
      <c r="E84" s="271"/>
      <c r="F84" s="825"/>
    </row>
    <row r="85" spans="1:6" ht="79.8" thickBot="1" x14ac:dyDescent="0.3">
      <c r="A85" s="274" t="s">
        <v>362</v>
      </c>
      <c r="B85" s="259" t="s">
        <v>461</v>
      </c>
      <c r="C85" s="255">
        <v>4</v>
      </c>
      <c r="D85" s="276" t="s">
        <v>293</v>
      </c>
      <c r="E85" s="257"/>
      <c r="F85" s="861">
        <f t="shared" ref="F85" si="13">ROUND(C85*E85,2)</f>
        <v>0</v>
      </c>
    </row>
    <row r="86" spans="1:6" ht="13.8" thickBot="1" x14ac:dyDescent="0.3">
      <c r="A86" s="264" t="s">
        <v>360</v>
      </c>
      <c r="B86" s="265" t="s">
        <v>361</v>
      </c>
      <c r="C86" s="266"/>
      <c r="D86" s="267"/>
      <c r="E86" s="266"/>
      <c r="F86" s="823">
        <f>SUM(F85:F85)</f>
        <v>0</v>
      </c>
    </row>
    <row r="87" spans="1:6" x14ac:dyDescent="0.25">
      <c r="A87" s="269" t="s">
        <v>364</v>
      </c>
      <c r="B87" s="270" t="s">
        <v>98</v>
      </c>
      <c r="C87" s="271"/>
      <c r="D87" s="272"/>
      <c r="E87" s="271"/>
      <c r="F87" s="829">
        <f t="shared" ref="F87:F103" si="14">ROUND(C87*E87,2)</f>
        <v>0</v>
      </c>
    </row>
    <row r="88" spans="1:6" ht="26.4" x14ac:dyDescent="0.25">
      <c r="A88" s="274" t="s">
        <v>365</v>
      </c>
      <c r="B88" s="279" t="s">
        <v>99</v>
      </c>
      <c r="C88" s="255">
        <v>250</v>
      </c>
      <c r="D88" s="276" t="s">
        <v>293</v>
      </c>
      <c r="E88" s="257"/>
      <c r="F88" s="861">
        <f t="shared" si="14"/>
        <v>0</v>
      </c>
    </row>
    <row r="89" spans="1:6" ht="105.6" x14ac:dyDescent="0.25">
      <c r="A89" s="274" t="s">
        <v>366</v>
      </c>
      <c r="B89" s="315" t="s">
        <v>100</v>
      </c>
      <c r="C89" s="255">
        <v>31</v>
      </c>
      <c r="D89" s="317" t="s">
        <v>291</v>
      </c>
      <c r="E89" s="318"/>
      <c r="F89" s="866">
        <f t="shared" si="14"/>
        <v>0</v>
      </c>
    </row>
    <row r="90" spans="1:6" ht="105.6" x14ac:dyDescent="0.25">
      <c r="A90" s="274" t="s">
        <v>368</v>
      </c>
      <c r="B90" s="279" t="s">
        <v>101</v>
      </c>
      <c r="C90" s="255">
        <v>47</v>
      </c>
      <c r="D90" s="276" t="s">
        <v>291</v>
      </c>
      <c r="E90" s="257"/>
      <c r="F90" s="861">
        <f t="shared" si="14"/>
        <v>0</v>
      </c>
    </row>
    <row r="91" spans="1:6" ht="132" x14ac:dyDescent="0.25">
      <c r="A91" s="274" t="s">
        <v>370</v>
      </c>
      <c r="B91" s="279" t="s">
        <v>102</v>
      </c>
      <c r="C91" s="255">
        <v>10</v>
      </c>
      <c r="D91" s="276" t="s">
        <v>291</v>
      </c>
      <c r="E91" s="257"/>
      <c r="F91" s="861">
        <f t="shared" si="14"/>
        <v>0</v>
      </c>
    </row>
    <row r="92" spans="1:6" ht="68.400000000000006" x14ac:dyDescent="0.25">
      <c r="A92" s="274" t="s">
        <v>372</v>
      </c>
      <c r="B92" s="320" t="s">
        <v>462</v>
      </c>
      <c r="C92" s="255">
        <v>20</v>
      </c>
      <c r="D92" s="276" t="s">
        <v>293</v>
      </c>
      <c r="E92" s="290"/>
      <c r="F92" s="861">
        <f>ROUND(C92*E92,2)</f>
        <v>0</v>
      </c>
    </row>
    <row r="93" spans="1:6" ht="68.400000000000006" x14ac:dyDescent="0.25">
      <c r="A93" s="274" t="s">
        <v>374</v>
      </c>
      <c r="B93" s="320" t="s">
        <v>463</v>
      </c>
      <c r="C93" s="255">
        <v>7</v>
      </c>
      <c r="D93" s="276" t="s">
        <v>293</v>
      </c>
      <c r="E93" s="290"/>
      <c r="F93" s="861">
        <f t="shared" si="14"/>
        <v>0</v>
      </c>
    </row>
    <row r="94" spans="1:6" ht="81.599999999999994" x14ac:dyDescent="0.25">
      <c r="A94" s="274" t="s">
        <v>376</v>
      </c>
      <c r="B94" s="320" t="s">
        <v>464</v>
      </c>
      <c r="C94" s="255">
        <v>70</v>
      </c>
      <c r="D94" s="276" t="s">
        <v>293</v>
      </c>
      <c r="E94" s="290"/>
      <c r="F94" s="861">
        <f t="shared" si="14"/>
        <v>0</v>
      </c>
    </row>
    <row r="95" spans="1:6" ht="66" x14ac:dyDescent="0.25">
      <c r="A95" s="274" t="s">
        <v>378</v>
      </c>
      <c r="B95" s="320" t="s">
        <v>106</v>
      </c>
      <c r="C95" s="255">
        <v>20</v>
      </c>
      <c r="D95" s="276" t="s">
        <v>293</v>
      </c>
      <c r="E95" s="257"/>
      <c r="F95" s="861">
        <f>ROUND(C95*E95,2)</f>
        <v>0</v>
      </c>
    </row>
    <row r="96" spans="1:6" ht="66" x14ac:dyDescent="0.25">
      <c r="A96" s="274" t="s">
        <v>380</v>
      </c>
      <c r="B96" s="320" t="s">
        <v>107</v>
      </c>
      <c r="C96" s="255">
        <v>7</v>
      </c>
      <c r="D96" s="276" t="s">
        <v>293</v>
      </c>
      <c r="E96" s="257"/>
      <c r="F96" s="861">
        <f t="shared" si="14"/>
        <v>0</v>
      </c>
    </row>
    <row r="97" spans="1:6" ht="79.2" x14ac:dyDescent="0.25">
      <c r="A97" s="274" t="s">
        <v>382</v>
      </c>
      <c r="B97" s="365" t="s">
        <v>108</v>
      </c>
      <c r="C97" s="255">
        <v>70</v>
      </c>
      <c r="D97" s="276" t="s">
        <v>293</v>
      </c>
      <c r="E97" s="257"/>
      <c r="F97" s="861">
        <f t="shared" si="14"/>
        <v>0</v>
      </c>
    </row>
    <row r="98" spans="1:6" ht="92.4" x14ac:dyDescent="0.25">
      <c r="A98" s="274" t="s">
        <v>384</v>
      </c>
      <c r="B98" s="320" t="s">
        <v>389</v>
      </c>
      <c r="C98" s="255">
        <v>94</v>
      </c>
      <c r="D98" s="276" t="s">
        <v>293</v>
      </c>
      <c r="E98" s="290"/>
      <c r="F98" s="861">
        <f>ROUND(C98*E98,2)</f>
        <v>0</v>
      </c>
    </row>
    <row r="99" spans="1:6" ht="66" x14ac:dyDescent="0.25">
      <c r="A99" s="274" t="s">
        <v>386</v>
      </c>
      <c r="B99" s="254" t="s">
        <v>465</v>
      </c>
      <c r="C99" s="255">
        <v>20</v>
      </c>
      <c r="D99" s="276" t="s">
        <v>293</v>
      </c>
      <c r="E99" s="257"/>
      <c r="F99" s="861">
        <f t="shared" ref="F99" si="15">ROUND(C99*E99,2)</f>
        <v>0</v>
      </c>
    </row>
    <row r="100" spans="1:6" ht="66" x14ac:dyDescent="0.25">
      <c r="A100" s="274" t="s">
        <v>388</v>
      </c>
      <c r="B100" s="254" t="s">
        <v>110</v>
      </c>
      <c r="C100" s="255">
        <v>7</v>
      </c>
      <c r="D100" s="276" t="s">
        <v>293</v>
      </c>
      <c r="E100" s="257"/>
      <c r="F100" s="861">
        <f t="shared" si="14"/>
        <v>0</v>
      </c>
    </row>
    <row r="101" spans="1:6" ht="79.2" x14ac:dyDescent="0.25">
      <c r="A101" s="274" t="s">
        <v>390</v>
      </c>
      <c r="B101" s="279" t="s">
        <v>111</v>
      </c>
      <c r="C101" s="255">
        <v>70</v>
      </c>
      <c r="D101" s="276" t="s">
        <v>293</v>
      </c>
      <c r="E101" s="257"/>
      <c r="F101" s="861">
        <f t="shared" si="14"/>
        <v>0</v>
      </c>
    </row>
    <row r="102" spans="1:6" ht="52.8" x14ac:dyDescent="0.25">
      <c r="A102" s="274" t="s">
        <v>392</v>
      </c>
      <c r="B102" s="320" t="s">
        <v>112</v>
      </c>
      <c r="C102" s="255">
        <v>160</v>
      </c>
      <c r="D102" s="276" t="s">
        <v>293</v>
      </c>
      <c r="E102" s="290"/>
      <c r="F102" s="861">
        <f t="shared" si="14"/>
        <v>0</v>
      </c>
    </row>
    <row r="103" spans="1:6" ht="66.599999999999994" thickBot="1" x14ac:dyDescent="0.3">
      <c r="A103" s="274" t="s">
        <v>394</v>
      </c>
      <c r="B103" s="322" t="s">
        <v>113</v>
      </c>
      <c r="C103" s="309">
        <v>210</v>
      </c>
      <c r="D103" s="310" t="s">
        <v>293</v>
      </c>
      <c r="E103" s="323"/>
      <c r="F103" s="865">
        <f t="shared" si="14"/>
        <v>0</v>
      </c>
    </row>
    <row r="104" spans="1:6" ht="13.8" thickBot="1" x14ac:dyDescent="0.3">
      <c r="A104" s="264" t="s">
        <v>364</v>
      </c>
      <c r="B104" s="265" t="s">
        <v>98</v>
      </c>
      <c r="C104" s="266"/>
      <c r="D104" s="267"/>
      <c r="E104" s="266"/>
      <c r="F104" s="823">
        <f>SUM(F88:F103)</f>
        <v>0</v>
      </c>
    </row>
    <row r="105" spans="1:6" x14ac:dyDescent="0.25">
      <c r="A105" s="269" t="s">
        <v>402</v>
      </c>
      <c r="B105" s="270" t="s">
        <v>114</v>
      </c>
      <c r="C105" s="271"/>
      <c r="D105" s="272"/>
      <c r="E105" s="271"/>
      <c r="F105" s="825"/>
    </row>
    <row r="106" spans="1:6" ht="106.2" thickBot="1" x14ac:dyDescent="0.3">
      <c r="A106" s="274" t="s">
        <v>403</v>
      </c>
      <c r="B106" s="254" t="s">
        <v>466</v>
      </c>
      <c r="C106" s="255">
        <v>28</v>
      </c>
      <c r="D106" s="256" t="s">
        <v>29</v>
      </c>
      <c r="E106" s="257"/>
      <c r="F106" s="861">
        <f t="shared" ref="F106" si="16">ROUND(C106*E106,2)</f>
        <v>0</v>
      </c>
    </row>
    <row r="107" spans="1:6" ht="13.8" thickBot="1" x14ac:dyDescent="0.3">
      <c r="A107" s="264" t="s">
        <v>402</v>
      </c>
      <c r="B107" s="265" t="s">
        <v>114</v>
      </c>
      <c r="C107" s="266"/>
      <c r="D107" s="267"/>
      <c r="E107" s="266"/>
      <c r="F107" s="823">
        <f>SUM(F106:F106)</f>
        <v>0</v>
      </c>
    </row>
    <row r="108" spans="1:6" x14ac:dyDescent="0.25">
      <c r="A108" s="269" t="s">
        <v>405</v>
      </c>
      <c r="B108" s="270" t="s">
        <v>120</v>
      </c>
      <c r="C108" s="271"/>
      <c r="D108" s="272"/>
      <c r="E108" s="271"/>
      <c r="F108" s="825"/>
    </row>
    <row r="109" spans="1:6" ht="105.6" x14ac:dyDescent="0.25">
      <c r="A109" s="274" t="s">
        <v>406</v>
      </c>
      <c r="B109" s="254" t="s">
        <v>121</v>
      </c>
      <c r="C109" s="255">
        <v>54</v>
      </c>
      <c r="D109" s="276" t="s">
        <v>291</v>
      </c>
      <c r="E109" s="257"/>
      <c r="F109" s="861">
        <f t="shared" ref="F109:F113" si="17">ROUND(C109*E109,2)</f>
        <v>0</v>
      </c>
    </row>
    <row r="110" spans="1:6" ht="92.4" x14ac:dyDescent="0.25">
      <c r="A110" s="274" t="s">
        <v>408</v>
      </c>
      <c r="B110" s="254" t="s">
        <v>122</v>
      </c>
      <c r="C110" s="255">
        <v>20</v>
      </c>
      <c r="D110" s="276" t="s">
        <v>291</v>
      </c>
      <c r="E110" s="257"/>
      <c r="F110" s="861">
        <f t="shared" si="17"/>
        <v>0</v>
      </c>
    </row>
    <row r="111" spans="1:6" ht="92.4" x14ac:dyDescent="0.25">
      <c r="A111" s="274" t="s">
        <v>410</v>
      </c>
      <c r="B111" s="365" t="s">
        <v>123</v>
      </c>
      <c r="C111" s="255">
        <v>6.9</v>
      </c>
      <c r="D111" s="276" t="s">
        <v>291</v>
      </c>
      <c r="E111" s="257"/>
      <c r="F111" s="861">
        <f t="shared" si="17"/>
        <v>0</v>
      </c>
    </row>
    <row r="112" spans="1:6" ht="39.6" x14ac:dyDescent="0.25">
      <c r="A112" s="274" t="s">
        <v>411</v>
      </c>
      <c r="B112" s="249" t="s">
        <v>124</v>
      </c>
      <c r="C112" s="250">
        <v>14</v>
      </c>
      <c r="D112" s="251" t="s">
        <v>29</v>
      </c>
      <c r="E112" s="252"/>
      <c r="F112" s="860">
        <f t="shared" si="17"/>
        <v>0</v>
      </c>
    </row>
    <row r="113" spans="1:6" ht="40.200000000000003" thickBot="1" x14ac:dyDescent="0.3">
      <c r="A113" s="274" t="s">
        <v>412</v>
      </c>
      <c r="B113" s="259" t="s">
        <v>125</v>
      </c>
      <c r="C113" s="260">
        <v>1</v>
      </c>
      <c r="D113" s="261" t="s">
        <v>29</v>
      </c>
      <c r="E113" s="262"/>
      <c r="F113" s="862">
        <f t="shared" si="17"/>
        <v>0</v>
      </c>
    </row>
    <row r="114" spans="1:6" ht="13.8" thickBot="1" x14ac:dyDescent="0.3">
      <c r="A114" s="264" t="s">
        <v>405</v>
      </c>
      <c r="B114" s="265" t="s">
        <v>120</v>
      </c>
      <c r="C114" s="266"/>
      <c r="D114" s="267"/>
      <c r="E114" s="266"/>
      <c r="F114" s="823">
        <f>SUM(F109:F113)</f>
        <v>0</v>
      </c>
    </row>
    <row r="115" spans="1:6" x14ac:dyDescent="0.25">
      <c r="A115" s="269" t="s">
        <v>414</v>
      </c>
      <c r="B115" s="270" t="s">
        <v>126</v>
      </c>
      <c r="C115" s="271"/>
      <c r="D115" s="272"/>
      <c r="E115" s="271"/>
      <c r="F115" s="825"/>
    </row>
    <row r="116" spans="1:6" ht="26.4" x14ac:dyDescent="0.25">
      <c r="A116" s="274" t="s">
        <v>415</v>
      </c>
      <c r="B116" s="254" t="s">
        <v>127</v>
      </c>
      <c r="C116" s="255">
        <v>112</v>
      </c>
      <c r="D116" s="276" t="s">
        <v>293</v>
      </c>
      <c r="E116" s="257"/>
      <c r="F116" s="861">
        <f t="shared" ref="F116:F124" si="18">ROUND(C116*E116,2)</f>
        <v>0</v>
      </c>
    </row>
    <row r="117" spans="1:6" ht="42" x14ac:dyDescent="0.25">
      <c r="A117" s="274" t="s">
        <v>416</v>
      </c>
      <c r="B117" s="254" t="s">
        <v>417</v>
      </c>
      <c r="C117" s="255">
        <v>112</v>
      </c>
      <c r="D117" s="276" t="s">
        <v>293</v>
      </c>
      <c r="E117" s="257"/>
      <c r="F117" s="861">
        <f t="shared" si="18"/>
        <v>0</v>
      </c>
    </row>
    <row r="118" spans="1:6" ht="42" x14ac:dyDescent="0.25">
      <c r="A118" s="274" t="s">
        <v>418</v>
      </c>
      <c r="B118" s="254" t="s">
        <v>419</v>
      </c>
      <c r="C118" s="255">
        <v>112</v>
      </c>
      <c r="D118" s="276" t="s">
        <v>293</v>
      </c>
      <c r="E118" s="257"/>
      <c r="F118" s="861">
        <f t="shared" si="18"/>
        <v>0</v>
      </c>
    </row>
    <row r="119" spans="1:6" ht="42" x14ac:dyDescent="0.25">
      <c r="A119" s="274" t="s">
        <v>420</v>
      </c>
      <c r="B119" s="254" t="s">
        <v>421</v>
      </c>
      <c r="C119" s="255">
        <v>112</v>
      </c>
      <c r="D119" s="276" t="s">
        <v>293</v>
      </c>
      <c r="E119" s="257"/>
      <c r="F119" s="861">
        <f t="shared" si="18"/>
        <v>0</v>
      </c>
    </row>
    <row r="120" spans="1:6" ht="39.6" x14ac:dyDescent="0.25">
      <c r="A120" s="274" t="s">
        <v>422</v>
      </c>
      <c r="B120" s="254" t="s">
        <v>131</v>
      </c>
      <c r="C120" s="255">
        <v>112</v>
      </c>
      <c r="D120" s="276" t="s">
        <v>293</v>
      </c>
      <c r="E120" s="257"/>
      <c r="F120" s="861">
        <f t="shared" si="18"/>
        <v>0</v>
      </c>
    </row>
    <row r="121" spans="1:6" ht="66" x14ac:dyDescent="0.25">
      <c r="A121" s="274" t="s">
        <v>423</v>
      </c>
      <c r="B121" s="254" t="s">
        <v>132</v>
      </c>
      <c r="C121" s="255">
        <v>52</v>
      </c>
      <c r="D121" s="276" t="s">
        <v>291</v>
      </c>
      <c r="E121" s="257"/>
      <c r="F121" s="861">
        <f t="shared" si="18"/>
        <v>0</v>
      </c>
    </row>
    <row r="122" spans="1:6" ht="66" x14ac:dyDescent="0.25">
      <c r="A122" s="274" t="s">
        <v>425</v>
      </c>
      <c r="B122" s="254" t="s">
        <v>133</v>
      </c>
      <c r="C122" s="255">
        <v>59</v>
      </c>
      <c r="D122" s="276" t="s">
        <v>291</v>
      </c>
      <c r="E122" s="257"/>
      <c r="F122" s="861">
        <f t="shared" si="18"/>
        <v>0</v>
      </c>
    </row>
    <row r="123" spans="1:6" ht="92.4" x14ac:dyDescent="0.25">
      <c r="A123" s="274" t="s">
        <v>426</v>
      </c>
      <c r="B123" s="254" t="s">
        <v>467</v>
      </c>
      <c r="C123" s="255">
        <v>7</v>
      </c>
      <c r="D123" s="276" t="s">
        <v>291</v>
      </c>
      <c r="E123" s="257"/>
      <c r="F123" s="861">
        <f t="shared" si="18"/>
        <v>0</v>
      </c>
    </row>
    <row r="124" spans="1:6" ht="53.4" thickBot="1" x14ac:dyDescent="0.3">
      <c r="A124" s="274" t="s">
        <v>468</v>
      </c>
      <c r="B124" s="254" t="s">
        <v>134</v>
      </c>
      <c r="C124" s="255">
        <v>2.5</v>
      </c>
      <c r="D124" s="276" t="s">
        <v>291</v>
      </c>
      <c r="E124" s="257"/>
      <c r="F124" s="861">
        <f t="shared" si="18"/>
        <v>0</v>
      </c>
    </row>
    <row r="125" spans="1:6" ht="13.8" thickBot="1" x14ac:dyDescent="0.3">
      <c r="A125" s="264" t="s">
        <v>414</v>
      </c>
      <c r="B125" s="265" t="s">
        <v>126</v>
      </c>
      <c r="C125" s="266"/>
      <c r="D125" s="267"/>
      <c r="E125" s="266"/>
      <c r="F125" s="823">
        <f>SUM(F116:F124)</f>
        <v>0</v>
      </c>
    </row>
    <row r="126" spans="1:6" ht="13.8" thickBot="1" x14ac:dyDescent="0.3">
      <c r="A126" s="283" t="s">
        <v>279</v>
      </c>
      <c r="B126" s="284" t="s">
        <v>16</v>
      </c>
      <c r="C126" s="285"/>
      <c r="D126" s="286"/>
      <c r="E126" s="285"/>
      <c r="F126" s="824">
        <f>F72+F79+F86+F104+F107+F114+F125+F83</f>
        <v>0</v>
      </c>
    </row>
    <row r="127" spans="1:6" x14ac:dyDescent="0.25">
      <c r="A127" s="288" t="s">
        <v>280</v>
      </c>
      <c r="B127" s="289" t="s">
        <v>17</v>
      </c>
      <c r="C127" s="271"/>
      <c r="D127" s="272"/>
      <c r="E127" s="271"/>
      <c r="F127" s="825"/>
    </row>
    <row r="128" spans="1:6" x14ac:dyDescent="0.25">
      <c r="A128" s="299" t="s">
        <v>427</v>
      </c>
      <c r="B128" s="300" t="s">
        <v>137</v>
      </c>
      <c r="C128" s="301"/>
      <c r="D128" s="302"/>
      <c r="E128" s="301"/>
      <c r="F128" s="830"/>
    </row>
    <row r="129" spans="1:7" ht="27" thickBot="1" x14ac:dyDescent="0.3">
      <c r="A129" s="306" t="s">
        <v>428</v>
      </c>
      <c r="B129" s="259" t="s">
        <v>469</v>
      </c>
      <c r="C129" s="260">
        <v>52</v>
      </c>
      <c r="D129" s="281" t="s">
        <v>291</v>
      </c>
      <c r="E129" s="262"/>
      <c r="F129" s="862">
        <f t="shared" ref="F129" si="19">ROUND(C129*E129,2)</f>
        <v>0</v>
      </c>
    </row>
    <row r="130" spans="1:7" ht="13.8" thickBot="1" x14ac:dyDescent="0.3">
      <c r="A130" s="264" t="s">
        <v>427</v>
      </c>
      <c r="B130" s="265" t="s">
        <v>137</v>
      </c>
      <c r="C130" s="266"/>
      <c r="D130" s="267"/>
      <c r="E130" s="266"/>
      <c r="F130" s="823">
        <f>SUM(F129:F129)</f>
        <v>0</v>
      </c>
    </row>
    <row r="131" spans="1:7" ht="24" x14ac:dyDescent="0.25">
      <c r="A131" s="288" t="s">
        <v>430</v>
      </c>
      <c r="B131" s="796" t="s">
        <v>140</v>
      </c>
      <c r="C131" s="271"/>
      <c r="D131" s="272"/>
      <c r="E131" s="271"/>
      <c r="F131" s="825"/>
    </row>
    <row r="132" spans="1:7" ht="26.4" x14ac:dyDescent="0.25">
      <c r="A132" s="274" t="s">
        <v>431</v>
      </c>
      <c r="B132" s="765" t="s">
        <v>141</v>
      </c>
      <c r="C132" s="255">
        <v>1</v>
      </c>
      <c r="D132" s="256" t="s">
        <v>29</v>
      </c>
      <c r="E132" s="255"/>
      <c r="F132" s="861">
        <f t="shared" ref="F132:F133" si="20">ROUND(C132*E132,2)</f>
        <v>0</v>
      </c>
    </row>
    <row r="133" spans="1:7" ht="27" thickBot="1" x14ac:dyDescent="0.3">
      <c r="A133" s="274" t="s">
        <v>432</v>
      </c>
      <c r="B133" s="765" t="s">
        <v>142</v>
      </c>
      <c r="C133" s="255">
        <v>1</v>
      </c>
      <c r="D133" s="256" t="s">
        <v>29</v>
      </c>
      <c r="E133" s="255"/>
      <c r="F133" s="861">
        <f t="shared" si="20"/>
        <v>0</v>
      </c>
    </row>
    <row r="134" spans="1:7" ht="13.8" thickBot="1" x14ac:dyDescent="0.3">
      <c r="A134" s="264" t="s">
        <v>430</v>
      </c>
      <c r="B134" s="265" t="s">
        <v>140</v>
      </c>
      <c r="C134" s="266"/>
      <c r="D134" s="267"/>
      <c r="E134" s="266"/>
      <c r="F134" s="823">
        <f>SUM(F132:F133)</f>
        <v>0</v>
      </c>
    </row>
    <row r="135" spans="1:7" ht="13.8" thickBot="1" x14ac:dyDescent="0.3">
      <c r="A135" s="283" t="s">
        <v>280</v>
      </c>
      <c r="B135" s="284" t="s">
        <v>17</v>
      </c>
      <c r="C135" s="285"/>
      <c r="D135" s="286"/>
      <c r="E135" s="285"/>
      <c r="F135" s="824">
        <f>SUM(F134+F130)</f>
        <v>0</v>
      </c>
    </row>
    <row r="136" spans="1:7" ht="15.6" thickBot="1" x14ac:dyDescent="0.3">
      <c r="A136" s="325"/>
      <c r="B136" s="326" t="s">
        <v>1</v>
      </c>
      <c r="C136" s="327"/>
      <c r="D136" s="328"/>
      <c r="E136" s="329"/>
      <c r="F136" s="831">
        <f>F135+F126+F67+F53+F41+F32</f>
        <v>0</v>
      </c>
    </row>
    <row r="137" spans="1:7" ht="15.6" thickBot="1" x14ac:dyDescent="0.3">
      <c r="A137" s="325"/>
      <c r="B137" s="326" t="s">
        <v>2</v>
      </c>
      <c r="C137" s="327"/>
      <c r="D137" s="328"/>
      <c r="E137" s="329"/>
      <c r="F137" s="831">
        <f>F136*0.22</f>
        <v>0</v>
      </c>
    </row>
    <row r="138" spans="1:7" ht="16.2" thickBot="1" x14ac:dyDescent="0.3">
      <c r="A138" s="325"/>
      <c r="B138" s="331" t="s">
        <v>0</v>
      </c>
      <c r="C138" s="327"/>
      <c r="D138" s="328"/>
      <c r="E138" s="329"/>
      <c r="F138" s="832">
        <f>SUM(F136:F137)</f>
        <v>0</v>
      </c>
    </row>
    <row r="141" spans="1:7" ht="17.399999999999999" x14ac:dyDescent="0.3">
      <c r="A141" s="334"/>
      <c r="B141" s="334"/>
      <c r="C141" s="335"/>
      <c r="D141" s="334"/>
      <c r="E141" s="377"/>
      <c r="F141" s="337"/>
      <c r="G141" s="337"/>
    </row>
    <row r="142" spans="1:7" ht="15.6" thickBot="1" x14ac:dyDescent="0.3">
      <c r="A142" s="339" t="s">
        <v>251</v>
      </c>
      <c r="B142" s="339" t="s">
        <v>252</v>
      </c>
      <c r="C142" s="339" t="s">
        <v>254</v>
      </c>
      <c r="D142" s="378" t="s">
        <v>255</v>
      </c>
      <c r="E142" s="342" t="s">
        <v>256</v>
      </c>
      <c r="F142" s="342" t="s">
        <v>434</v>
      </c>
    </row>
    <row r="143" spans="1:7" x14ac:dyDescent="0.25">
      <c r="A143" s="134" t="s">
        <v>470</v>
      </c>
      <c r="B143" s="134"/>
      <c r="C143" s="138"/>
      <c r="D143" s="134"/>
      <c r="E143" s="379"/>
      <c r="F143" s="137"/>
      <c r="G143" s="137"/>
    </row>
    <row r="144" spans="1:7" x14ac:dyDescent="0.25">
      <c r="A144" s="134" t="s">
        <v>148</v>
      </c>
      <c r="B144" s="138"/>
      <c r="C144" s="134"/>
      <c r="D144" s="379"/>
      <c r="E144" s="137"/>
      <c r="F144" s="137"/>
    </row>
    <row r="145" spans="1:6" x14ac:dyDescent="0.25">
      <c r="A145" s="134"/>
      <c r="B145" s="994" t="s">
        <v>149</v>
      </c>
      <c r="C145" s="994"/>
      <c r="D145" s="994"/>
      <c r="E145" s="994"/>
      <c r="F145" s="994"/>
    </row>
    <row r="146" spans="1:6" x14ac:dyDescent="0.25">
      <c r="A146" s="139"/>
      <c r="B146" s="994" t="s">
        <v>150</v>
      </c>
      <c r="C146" s="994" t="s">
        <v>151</v>
      </c>
      <c r="D146" s="994">
        <v>0</v>
      </c>
      <c r="E146" s="994">
        <v>0</v>
      </c>
      <c r="F146" s="994">
        <f t="shared" ref="F146:F147" si="21">D146*E146</f>
        <v>0</v>
      </c>
    </row>
    <row r="147" spans="1:6" x14ac:dyDescent="0.25">
      <c r="A147" s="134"/>
      <c r="B147" s="994" t="s">
        <v>152</v>
      </c>
      <c r="C147" s="994" t="s">
        <v>151</v>
      </c>
      <c r="D147" s="994">
        <v>0</v>
      </c>
      <c r="E147" s="994">
        <v>0</v>
      </c>
      <c r="F147" s="994">
        <f t="shared" si="21"/>
        <v>0</v>
      </c>
    </row>
    <row r="148" spans="1:6" x14ac:dyDescent="0.25">
      <c r="A148" s="134" t="s">
        <v>153</v>
      </c>
      <c r="B148" s="138"/>
      <c r="C148" s="134"/>
      <c r="D148" s="379"/>
      <c r="E148" s="137"/>
      <c r="F148" s="137"/>
    </row>
    <row r="149" spans="1:6" x14ac:dyDescent="0.25">
      <c r="A149" s="139" t="s">
        <v>154</v>
      </c>
      <c r="B149" s="344"/>
      <c r="C149" s="139"/>
      <c r="D149" s="379"/>
      <c r="E149" s="345"/>
      <c r="F149" s="137"/>
    </row>
    <row r="150" spans="1:6" ht="26.4" x14ac:dyDescent="0.25">
      <c r="A150" s="139"/>
      <c r="B150" s="344" t="s">
        <v>156</v>
      </c>
      <c r="C150" s="139" t="s">
        <v>157</v>
      </c>
      <c r="D150" s="379">
        <v>0.05</v>
      </c>
      <c r="E150" s="345"/>
      <c r="F150" s="137">
        <f>ROUND(D150*E150,2)</f>
        <v>0</v>
      </c>
    </row>
    <row r="151" spans="1:6" ht="26.4" x14ac:dyDescent="0.25">
      <c r="A151" s="139"/>
      <c r="B151" s="344" t="s">
        <v>159</v>
      </c>
      <c r="C151" s="139" t="s">
        <v>160</v>
      </c>
      <c r="D151" s="379">
        <v>8</v>
      </c>
      <c r="E151" s="345"/>
      <c r="F151" s="137">
        <f t="shared" ref="F151:F194" si="22">ROUND(D151*E151,2)</f>
        <v>0</v>
      </c>
    </row>
    <row r="152" spans="1:6" x14ac:dyDescent="0.25">
      <c r="A152" s="139" t="s">
        <v>163</v>
      </c>
      <c r="B152" s="344"/>
      <c r="C152" s="139"/>
      <c r="D152" s="379"/>
      <c r="E152" s="345"/>
      <c r="F152" s="137">
        <f t="shared" si="22"/>
        <v>0</v>
      </c>
    </row>
    <row r="153" spans="1:6" ht="39.6" x14ac:dyDescent="0.25">
      <c r="A153" s="139"/>
      <c r="B153" s="344" t="s">
        <v>165</v>
      </c>
      <c r="C153" s="139" t="s">
        <v>166</v>
      </c>
      <c r="D153" s="379">
        <v>100</v>
      </c>
      <c r="E153" s="345"/>
      <c r="F153" s="137">
        <f t="shared" si="22"/>
        <v>0</v>
      </c>
    </row>
    <row r="154" spans="1:6" ht="26.4" x14ac:dyDescent="0.25">
      <c r="A154" s="139"/>
      <c r="B154" s="344" t="s">
        <v>168</v>
      </c>
      <c r="C154" s="139" t="s">
        <v>160</v>
      </c>
      <c r="D154" s="380">
        <v>30</v>
      </c>
      <c r="E154" s="345"/>
      <c r="F154" s="137">
        <f t="shared" si="22"/>
        <v>0</v>
      </c>
    </row>
    <row r="155" spans="1:6" x14ac:dyDescent="0.25">
      <c r="A155" s="139"/>
      <c r="B155" s="344" t="s">
        <v>471</v>
      </c>
      <c r="C155" s="139" t="s">
        <v>173</v>
      </c>
      <c r="D155" s="380">
        <v>24</v>
      </c>
      <c r="E155" s="345"/>
      <c r="F155" s="137">
        <f t="shared" si="22"/>
        <v>0</v>
      </c>
    </row>
    <row r="156" spans="1:6" x14ac:dyDescent="0.25">
      <c r="A156" s="139" t="s">
        <v>176</v>
      </c>
      <c r="B156" s="344"/>
      <c r="C156" s="139"/>
      <c r="D156" s="380"/>
      <c r="E156" s="345"/>
      <c r="F156" s="137">
        <f t="shared" si="22"/>
        <v>0</v>
      </c>
    </row>
    <row r="157" spans="1:6" x14ac:dyDescent="0.25">
      <c r="A157" s="139" t="s">
        <v>177</v>
      </c>
      <c r="B157" s="344"/>
      <c r="C157" s="139"/>
      <c r="D157" s="380"/>
      <c r="E157" s="345"/>
      <c r="F157" s="137">
        <f t="shared" si="22"/>
        <v>0</v>
      </c>
    </row>
    <row r="158" spans="1:6" ht="26.4" x14ac:dyDescent="0.25">
      <c r="A158" s="139"/>
      <c r="B158" s="344" t="s">
        <v>179</v>
      </c>
      <c r="C158" s="139" t="s">
        <v>180</v>
      </c>
      <c r="D158" s="380">
        <v>15</v>
      </c>
      <c r="E158" s="345"/>
      <c r="F158" s="137">
        <f t="shared" si="22"/>
        <v>0</v>
      </c>
    </row>
    <row r="159" spans="1:6" ht="26.4" x14ac:dyDescent="0.25">
      <c r="A159" s="139"/>
      <c r="B159" s="344" t="s">
        <v>184</v>
      </c>
      <c r="C159" s="139" t="s">
        <v>180</v>
      </c>
      <c r="D159" s="380">
        <v>222</v>
      </c>
      <c r="E159" s="345"/>
      <c r="F159" s="137">
        <f t="shared" si="22"/>
        <v>0</v>
      </c>
    </row>
    <row r="160" spans="1:6" ht="39.6" x14ac:dyDescent="0.25">
      <c r="A160" s="139"/>
      <c r="B160" s="344" t="s">
        <v>472</v>
      </c>
      <c r="C160" s="139" t="s">
        <v>248</v>
      </c>
      <c r="D160" s="380">
        <v>1</v>
      </c>
      <c r="E160" s="345"/>
      <c r="F160" s="137">
        <f t="shared" si="22"/>
        <v>0</v>
      </c>
    </row>
    <row r="161" spans="1:6" x14ac:dyDescent="0.25">
      <c r="A161" s="139" t="s">
        <v>185</v>
      </c>
      <c r="B161" s="344"/>
      <c r="C161" s="139"/>
      <c r="D161" s="380"/>
      <c r="E161" s="345"/>
      <c r="F161" s="137">
        <f t="shared" si="22"/>
        <v>0</v>
      </c>
    </row>
    <row r="162" spans="1:6" ht="26.4" x14ac:dyDescent="0.25">
      <c r="A162" s="134"/>
      <c r="B162" s="138" t="s">
        <v>187</v>
      </c>
      <c r="C162" s="134" t="s">
        <v>166</v>
      </c>
      <c r="D162" s="379">
        <v>386</v>
      </c>
      <c r="E162" s="137"/>
      <c r="F162" s="137">
        <f t="shared" si="22"/>
        <v>0</v>
      </c>
    </row>
    <row r="163" spans="1:6" x14ac:dyDescent="0.25">
      <c r="A163" s="139" t="s">
        <v>188</v>
      </c>
      <c r="B163" s="344"/>
      <c r="C163" s="139"/>
      <c r="D163" s="380"/>
      <c r="E163" s="345"/>
      <c r="F163" s="137">
        <f t="shared" si="22"/>
        <v>0</v>
      </c>
    </row>
    <row r="164" spans="1:6" ht="39.6" x14ac:dyDescent="0.25">
      <c r="A164" s="134"/>
      <c r="B164" s="138" t="s">
        <v>190</v>
      </c>
      <c r="C164" s="134" t="s">
        <v>166</v>
      </c>
      <c r="D164" s="379">
        <v>363</v>
      </c>
      <c r="E164" s="137"/>
      <c r="F164" s="137">
        <f t="shared" si="22"/>
        <v>0</v>
      </c>
    </row>
    <row r="165" spans="1:6" x14ac:dyDescent="0.25">
      <c r="A165" s="134" t="s">
        <v>191</v>
      </c>
      <c r="B165" s="138"/>
      <c r="C165" s="134"/>
      <c r="D165" s="379"/>
      <c r="E165" s="137"/>
      <c r="F165" s="137">
        <f t="shared" si="22"/>
        <v>0</v>
      </c>
    </row>
    <row r="166" spans="1:6" ht="26.4" x14ac:dyDescent="0.25">
      <c r="A166" s="134"/>
      <c r="B166" s="138" t="s">
        <v>193</v>
      </c>
      <c r="C166" s="134" t="s">
        <v>180</v>
      </c>
      <c r="D166" s="379">
        <v>88</v>
      </c>
      <c r="E166" s="137"/>
      <c r="F166" s="137">
        <f t="shared" si="22"/>
        <v>0</v>
      </c>
    </row>
    <row r="167" spans="1:6" ht="39.6" x14ac:dyDescent="0.25">
      <c r="A167" s="134"/>
      <c r="B167" s="138" t="s">
        <v>195</v>
      </c>
      <c r="C167" s="134" t="s">
        <v>180</v>
      </c>
      <c r="D167" s="379">
        <v>113</v>
      </c>
      <c r="E167" s="137"/>
      <c r="F167" s="137">
        <f t="shared" si="22"/>
        <v>0</v>
      </c>
    </row>
    <row r="168" spans="1:6" x14ac:dyDescent="0.25">
      <c r="A168" s="134" t="s">
        <v>198</v>
      </c>
      <c r="B168" s="138"/>
      <c r="C168" s="134"/>
      <c r="D168" s="379"/>
      <c r="E168" s="137"/>
      <c r="F168" s="137">
        <f t="shared" si="22"/>
        <v>0</v>
      </c>
    </row>
    <row r="169" spans="1:6" ht="26.4" x14ac:dyDescent="0.25">
      <c r="A169" s="134"/>
      <c r="B169" s="138" t="s">
        <v>473</v>
      </c>
      <c r="C169" s="134" t="s">
        <v>166</v>
      </c>
      <c r="D169" s="379">
        <v>89</v>
      </c>
      <c r="E169" s="137"/>
      <c r="F169" s="137">
        <f t="shared" si="22"/>
        <v>0</v>
      </c>
    </row>
    <row r="170" spans="1:6" ht="26.4" x14ac:dyDescent="0.25">
      <c r="A170" s="134"/>
      <c r="B170" s="138" t="s">
        <v>202</v>
      </c>
      <c r="C170" s="134" t="s">
        <v>180</v>
      </c>
      <c r="D170" s="379">
        <v>131</v>
      </c>
      <c r="E170" s="137"/>
      <c r="F170" s="137">
        <f t="shared" si="22"/>
        <v>0</v>
      </c>
    </row>
    <row r="171" spans="1:6" x14ac:dyDescent="0.25">
      <c r="A171" s="134" t="s">
        <v>203</v>
      </c>
      <c r="B171" s="138"/>
      <c r="C171" s="134"/>
      <c r="D171" s="379"/>
      <c r="E171" s="137"/>
      <c r="F171" s="137">
        <f t="shared" si="22"/>
        <v>0</v>
      </c>
    </row>
    <row r="172" spans="1:6" x14ac:dyDescent="0.25">
      <c r="A172" s="134" t="s">
        <v>204</v>
      </c>
      <c r="B172" s="138"/>
      <c r="C172" s="134"/>
      <c r="D172" s="379"/>
      <c r="E172" s="137"/>
      <c r="F172" s="137">
        <f t="shared" si="22"/>
        <v>0</v>
      </c>
    </row>
    <row r="173" spans="1:6" ht="39.6" x14ac:dyDescent="0.25">
      <c r="A173" s="134"/>
      <c r="B173" s="138" t="s">
        <v>206</v>
      </c>
      <c r="C173" s="134" t="s">
        <v>180</v>
      </c>
      <c r="D173" s="379">
        <v>40</v>
      </c>
      <c r="E173" s="137"/>
      <c r="F173" s="137">
        <f t="shared" si="22"/>
        <v>0</v>
      </c>
    </row>
    <row r="174" spans="1:6" ht="39.6" x14ac:dyDescent="0.25">
      <c r="A174" s="134"/>
      <c r="B174" s="138" t="s">
        <v>474</v>
      </c>
      <c r="C174" s="134" t="s">
        <v>166</v>
      </c>
      <c r="D174" s="379">
        <v>106</v>
      </c>
      <c r="E174" s="137"/>
      <c r="F174" s="137">
        <f t="shared" si="22"/>
        <v>0</v>
      </c>
    </row>
    <row r="175" spans="1:6" x14ac:dyDescent="0.25">
      <c r="A175" s="134" t="s">
        <v>209</v>
      </c>
      <c r="B175" s="138"/>
      <c r="C175" s="134"/>
      <c r="D175" s="379"/>
      <c r="E175" s="137"/>
      <c r="F175" s="137">
        <f t="shared" si="22"/>
        <v>0</v>
      </c>
    </row>
    <row r="176" spans="1:6" ht="39.6" x14ac:dyDescent="0.25">
      <c r="A176" s="134"/>
      <c r="B176" s="753" t="s">
        <v>475</v>
      </c>
      <c r="C176" s="754" t="s">
        <v>166</v>
      </c>
      <c r="D176" s="755">
        <v>56</v>
      </c>
      <c r="E176" s="750"/>
      <c r="F176" s="137">
        <f t="shared" si="22"/>
        <v>0</v>
      </c>
    </row>
    <row r="177" spans="1:6" x14ac:dyDescent="0.25">
      <c r="A177" s="134" t="s">
        <v>476</v>
      </c>
      <c r="B177" s="753"/>
      <c r="C177" s="754"/>
      <c r="D177" s="755"/>
      <c r="E177" s="750"/>
      <c r="F177" s="137">
        <f t="shared" si="22"/>
        <v>0</v>
      </c>
    </row>
    <row r="178" spans="1:6" ht="39.6" x14ac:dyDescent="0.25">
      <c r="A178" s="134"/>
      <c r="B178" s="753" t="s">
        <v>477</v>
      </c>
      <c r="C178" s="754" t="s">
        <v>173</v>
      </c>
      <c r="D178" s="755">
        <v>27</v>
      </c>
      <c r="E178" s="750"/>
      <c r="F178" s="137">
        <f t="shared" si="22"/>
        <v>0</v>
      </c>
    </row>
    <row r="179" spans="1:6" ht="39.6" x14ac:dyDescent="0.25">
      <c r="A179" s="134"/>
      <c r="B179" s="753" t="s">
        <v>478</v>
      </c>
      <c r="C179" s="754" t="s">
        <v>173</v>
      </c>
      <c r="D179" s="755">
        <v>9</v>
      </c>
      <c r="E179" s="750"/>
      <c r="F179" s="137">
        <f t="shared" si="22"/>
        <v>0</v>
      </c>
    </row>
    <row r="180" spans="1:6" x14ac:dyDescent="0.25">
      <c r="A180" s="134" t="s">
        <v>479</v>
      </c>
      <c r="B180" s="753"/>
      <c r="C180" s="754"/>
      <c r="D180" s="755"/>
      <c r="E180" s="750"/>
      <c r="F180" s="137">
        <f t="shared" si="22"/>
        <v>0</v>
      </c>
    </row>
    <row r="181" spans="1:6" ht="26.4" x14ac:dyDescent="0.25">
      <c r="A181" s="134"/>
      <c r="B181" s="753" t="s">
        <v>214</v>
      </c>
      <c r="C181" s="754" t="s">
        <v>180</v>
      </c>
      <c r="D181" s="755">
        <v>6</v>
      </c>
      <c r="E181" s="750"/>
      <c r="F181" s="137">
        <f t="shared" si="22"/>
        <v>0</v>
      </c>
    </row>
    <row r="182" spans="1:6" x14ac:dyDescent="0.25">
      <c r="A182" s="134" t="s">
        <v>215</v>
      </c>
      <c r="B182" s="753"/>
      <c r="C182" s="754"/>
      <c r="D182" s="755"/>
      <c r="E182" s="750"/>
      <c r="F182" s="137">
        <f t="shared" si="22"/>
        <v>0</v>
      </c>
    </row>
    <row r="183" spans="1:6" ht="39.6" x14ac:dyDescent="0.25">
      <c r="A183" s="134"/>
      <c r="B183" s="753" t="s">
        <v>480</v>
      </c>
      <c r="C183" s="754" t="s">
        <v>173</v>
      </c>
      <c r="D183" s="755">
        <v>3</v>
      </c>
      <c r="E183" s="750"/>
      <c r="F183" s="137">
        <f t="shared" si="22"/>
        <v>0</v>
      </c>
    </row>
    <row r="184" spans="1:6" ht="39.6" x14ac:dyDescent="0.25">
      <c r="A184" s="134"/>
      <c r="B184" s="753" t="s">
        <v>444</v>
      </c>
      <c r="C184" s="754" t="s">
        <v>166</v>
      </c>
      <c r="D184" s="755">
        <v>14</v>
      </c>
      <c r="E184" s="750"/>
      <c r="F184" s="137">
        <f t="shared" si="22"/>
        <v>0</v>
      </c>
    </row>
    <row r="185" spans="1:6" ht="26.4" x14ac:dyDescent="0.25">
      <c r="A185" s="134"/>
      <c r="B185" s="753" t="s">
        <v>481</v>
      </c>
      <c r="C185" s="754" t="s">
        <v>173</v>
      </c>
      <c r="D185" s="755">
        <v>15</v>
      </c>
      <c r="E185" s="750"/>
      <c r="F185" s="969">
        <f t="shared" si="22"/>
        <v>0</v>
      </c>
    </row>
    <row r="186" spans="1:6" x14ac:dyDescent="0.25">
      <c r="A186" s="134" t="s">
        <v>218</v>
      </c>
      <c r="B186" s="753"/>
      <c r="C186" s="754"/>
      <c r="D186" s="755"/>
      <c r="E186" s="750"/>
      <c r="F186" s="137">
        <f t="shared" si="22"/>
        <v>0</v>
      </c>
    </row>
    <row r="187" spans="1:6" x14ac:dyDescent="0.25">
      <c r="A187" s="134" t="s">
        <v>482</v>
      </c>
      <c r="B187" s="753"/>
      <c r="C187" s="754"/>
      <c r="D187" s="755"/>
      <c r="E187" s="750"/>
      <c r="F187" s="137">
        <f t="shared" si="22"/>
        <v>0</v>
      </c>
    </row>
    <row r="188" spans="1:6" ht="26.4" x14ac:dyDescent="0.25">
      <c r="A188" s="134"/>
      <c r="B188" s="753" t="s">
        <v>237</v>
      </c>
      <c r="C188" s="754" t="s">
        <v>160</v>
      </c>
      <c r="D188" s="755">
        <v>4</v>
      </c>
      <c r="E188" s="750"/>
      <c r="F188" s="137">
        <f t="shared" si="22"/>
        <v>0</v>
      </c>
    </row>
    <row r="189" spans="1:6" ht="39.6" x14ac:dyDescent="0.25">
      <c r="A189" s="134"/>
      <c r="B189" s="138" t="s">
        <v>239</v>
      </c>
      <c r="C189" s="134" t="s">
        <v>173</v>
      </c>
      <c r="D189" s="379">
        <v>64</v>
      </c>
      <c r="E189" s="137"/>
      <c r="F189" s="137">
        <f t="shared" si="22"/>
        <v>0</v>
      </c>
    </row>
    <row r="190" spans="1:6" ht="39.6" x14ac:dyDescent="0.25">
      <c r="A190" s="134"/>
      <c r="B190" s="138" t="s">
        <v>241</v>
      </c>
      <c r="C190" s="134" t="s">
        <v>160</v>
      </c>
      <c r="D190" s="379">
        <v>18</v>
      </c>
      <c r="E190" s="137"/>
      <c r="F190" s="137">
        <f t="shared" si="22"/>
        <v>0</v>
      </c>
    </row>
    <row r="191" spans="1:6" ht="26.4" x14ac:dyDescent="0.25">
      <c r="A191" s="134"/>
      <c r="B191" s="138" t="s">
        <v>483</v>
      </c>
      <c r="C191" s="134" t="s">
        <v>160</v>
      </c>
      <c r="D191" s="379">
        <v>1</v>
      </c>
      <c r="E191" s="137"/>
      <c r="F191" s="137">
        <f t="shared" si="22"/>
        <v>0</v>
      </c>
    </row>
    <row r="192" spans="1:6" x14ac:dyDescent="0.25">
      <c r="A192" s="134" t="s">
        <v>242</v>
      </c>
      <c r="B192" s="138"/>
      <c r="C192" s="134"/>
      <c r="D192" s="379"/>
      <c r="E192" s="137"/>
      <c r="F192" s="137">
        <f t="shared" si="22"/>
        <v>0</v>
      </c>
    </row>
    <row r="193" spans="1:8" x14ac:dyDescent="0.25">
      <c r="A193" s="134" t="s">
        <v>243</v>
      </c>
      <c r="B193" s="138"/>
      <c r="C193" s="134"/>
      <c r="D193" s="379"/>
      <c r="E193" s="137"/>
      <c r="F193" s="137">
        <f t="shared" si="22"/>
        <v>0</v>
      </c>
    </row>
    <row r="194" spans="1:8" ht="26.4" x14ac:dyDescent="0.25">
      <c r="A194" s="134"/>
      <c r="B194" s="818" t="s">
        <v>247</v>
      </c>
      <c r="C194" s="134" t="s">
        <v>160</v>
      </c>
      <c r="D194" s="379">
        <v>1</v>
      </c>
      <c r="E194" s="137"/>
      <c r="F194" s="137">
        <f t="shared" si="22"/>
        <v>0</v>
      </c>
    </row>
    <row r="195" spans="1:8" x14ac:dyDescent="0.25">
      <c r="B195" s="134"/>
      <c r="C195" s="134"/>
      <c r="D195" s="138"/>
      <c r="E195" s="134"/>
      <c r="F195" s="379"/>
      <c r="G195" s="137"/>
      <c r="H195" s="137"/>
    </row>
    <row r="196" spans="1:8" x14ac:dyDescent="0.25">
      <c r="B196" s="134"/>
      <c r="C196" s="134"/>
      <c r="D196" s="138"/>
      <c r="E196" s="134"/>
      <c r="F196" s="379"/>
      <c r="G196" s="137"/>
      <c r="H196" s="137"/>
    </row>
    <row r="197" spans="1:8" ht="13.8" thickBot="1" x14ac:dyDescent="0.3">
      <c r="B197" s="731" t="s">
        <v>675</v>
      </c>
      <c r="C197" s="731"/>
      <c r="D197" s="732"/>
      <c r="E197" s="731"/>
      <c r="F197" s="726">
        <f>SUM(F150:F196)</f>
        <v>0</v>
      </c>
      <c r="G197" s="137"/>
      <c r="H197" s="137"/>
    </row>
    <row r="198" spans="1:8" ht="13.8" thickTop="1" x14ac:dyDescent="0.25"/>
  </sheetData>
  <mergeCells count="3">
    <mergeCell ref="B145:F145"/>
    <mergeCell ref="B146:F146"/>
    <mergeCell ref="B147:F147"/>
  </mergeCells>
  <pageMargins left="0.7" right="0.7" top="0.75" bottom="0.75" header="0.3" footer="0.3"/>
  <pageSetup paperSize="9" orientation="portrait" horizontalDpi="4294967295" verticalDpi="4294967295"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63"/>
  <sheetViews>
    <sheetView topLeftCell="A7" zoomScaleNormal="100" zoomScaleSheetLayoutView="100" zoomScalePageLayoutView="70" workbookViewId="0">
      <selection activeCell="F14" sqref="F14"/>
    </sheetView>
  </sheetViews>
  <sheetFormatPr defaultColWidth="9.109375" defaultRowHeight="18" customHeight="1" x14ac:dyDescent="0.25"/>
  <cols>
    <col min="1" max="1" width="10.44140625" style="666" customWidth="1"/>
    <col min="2" max="2" width="36.44140625" style="665" customWidth="1"/>
    <col min="3" max="3" width="11.5546875" style="663" customWidth="1"/>
    <col min="4" max="4" width="7.44140625" style="664" customWidth="1"/>
    <col min="5" max="5" width="13.44140625" style="663" customWidth="1"/>
    <col min="6" max="6" width="13.6640625" style="662" customWidth="1"/>
    <col min="7" max="7" width="9.109375" style="661"/>
    <col min="8" max="8" width="13.6640625" style="661" bestFit="1" customWidth="1"/>
    <col min="9" max="16384" width="9.109375" style="661"/>
  </cols>
  <sheetData>
    <row r="1" spans="1:10" s="699" customFormat="1" ht="18" customHeight="1" x14ac:dyDescent="0.25">
      <c r="A1" s="982" t="s">
        <v>685</v>
      </c>
      <c r="B1" s="982"/>
      <c r="C1" s="982"/>
      <c r="D1" s="982"/>
      <c r="E1" s="982"/>
      <c r="F1" s="982"/>
    </row>
    <row r="2" spans="1:10" s="699" customFormat="1" ht="18" customHeight="1" thickBot="1" x14ac:dyDescent="0.3">
      <c r="A2" s="700"/>
      <c r="B2" s="700"/>
      <c r="C2" s="700"/>
      <c r="D2" s="700"/>
      <c r="E2" s="700"/>
      <c r="F2" s="700"/>
    </row>
    <row r="3" spans="1:10" s="699" customFormat="1" ht="17.399999999999999" thickBot="1" x14ac:dyDescent="0.3">
      <c r="A3" s="985" t="s">
        <v>757</v>
      </c>
      <c r="B3" s="986"/>
      <c r="C3" s="986"/>
      <c r="D3" s="986"/>
      <c r="E3" s="986"/>
      <c r="F3" s="987"/>
    </row>
    <row r="4" spans="1:10" s="681" customFormat="1" ht="13.8" x14ac:dyDescent="0.25">
      <c r="A4" s="698" t="s">
        <v>683</v>
      </c>
      <c r="B4" s="697" t="s">
        <v>682</v>
      </c>
      <c r="C4" s="695" t="s">
        <v>681</v>
      </c>
      <c r="D4" s="696" t="s">
        <v>255</v>
      </c>
      <c r="E4" s="695" t="s">
        <v>680</v>
      </c>
      <c r="F4" s="694" t="s">
        <v>679</v>
      </c>
      <c r="J4" s="683"/>
    </row>
    <row r="5" spans="1:10" s="681" customFormat="1" ht="118.8" x14ac:dyDescent="0.25">
      <c r="A5" s="693" t="s">
        <v>285</v>
      </c>
      <c r="B5" s="703" t="s">
        <v>701</v>
      </c>
      <c r="C5" s="689" t="s">
        <v>693</v>
      </c>
      <c r="D5" s="701">
        <v>90</v>
      </c>
      <c r="E5" s="701"/>
      <c r="F5" s="819">
        <f>ROUND(E5*D5,2)</f>
        <v>0</v>
      </c>
      <c r="J5" s="683"/>
    </row>
    <row r="6" spans="1:10" s="681" customFormat="1" ht="79.2" x14ac:dyDescent="0.25">
      <c r="A6" s="693" t="s">
        <v>289</v>
      </c>
      <c r="B6" s="704" t="s">
        <v>700</v>
      </c>
      <c r="C6" s="689" t="s">
        <v>693</v>
      </c>
      <c r="D6" s="701">
        <v>60</v>
      </c>
      <c r="E6" s="701"/>
      <c r="F6" s="819">
        <f t="shared" ref="F6:F13" si="0">ROUND(E6*D6,2)</f>
        <v>0</v>
      </c>
      <c r="J6" s="683"/>
    </row>
    <row r="7" spans="1:10" s="681" customFormat="1" ht="66" x14ac:dyDescent="0.25">
      <c r="A7" s="693" t="s">
        <v>305</v>
      </c>
      <c r="B7" s="703" t="s">
        <v>699</v>
      </c>
      <c r="C7" s="702" t="s">
        <v>693</v>
      </c>
      <c r="D7" s="701">
        <v>15</v>
      </c>
      <c r="E7" s="701"/>
      <c r="F7" s="819">
        <f t="shared" si="0"/>
        <v>0</v>
      </c>
      <c r="J7" s="683"/>
    </row>
    <row r="8" spans="1:10" s="681" customFormat="1" ht="39.6" x14ac:dyDescent="0.25">
      <c r="A8" s="693" t="s">
        <v>311</v>
      </c>
      <c r="B8" s="703" t="s">
        <v>698</v>
      </c>
      <c r="C8" s="702" t="s">
        <v>686</v>
      </c>
      <c r="D8" s="701">
        <v>40</v>
      </c>
      <c r="E8" s="701"/>
      <c r="F8" s="819">
        <f t="shared" si="0"/>
        <v>0</v>
      </c>
      <c r="J8" s="683"/>
    </row>
    <row r="9" spans="1:10" s="681" customFormat="1" ht="39.6" x14ac:dyDescent="0.25">
      <c r="A9" s="693" t="s">
        <v>697</v>
      </c>
      <c r="B9" s="703" t="s">
        <v>756</v>
      </c>
      <c r="C9" s="689" t="s">
        <v>686</v>
      </c>
      <c r="D9" s="701">
        <v>30</v>
      </c>
      <c r="E9" s="701"/>
      <c r="F9" s="819">
        <f t="shared" si="0"/>
        <v>0</v>
      </c>
      <c r="J9" s="683"/>
    </row>
    <row r="10" spans="1:10" s="681" customFormat="1" ht="66" x14ac:dyDescent="0.25">
      <c r="A10" s="693" t="s">
        <v>695</v>
      </c>
      <c r="B10" s="703" t="s">
        <v>694</v>
      </c>
      <c r="C10" s="689" t="s">
        <v>693</v>
      </c>
      <c r="D10" s="701">
        <v>10</v>
      </c>
      <c r="E10" s="701"/>
      <c r="F10" s="819">
        <f t="shared" si="0"/>
        <v>0</v>
      </c>
      <c r="J10" s="683"/>
    </row>
    <row r="11" spans="1:10" s="681" customFormat="1" ht="26.4" x14ac:dyDescent="0.25">
      <c r="A11" s="693" t="s">
        <v>692</v>
      </c>
      <c r="B11" s="703" t="s">
        <v>691</v>
      </c>
      <c r="C11" s="702" t="s">
        <v>686</v>
      </c>
      <c r="D11" s="701">
        <v>1</v>
      </c>
      <c r="E11" s="701"/>
      <c r="F11" s="819">
        <f t="shared" si="0"/>
        <v>0</v>
      </c>
      <c r="J11" s="683"/>
    </row>
    <row r="12" spans="1:10" s="681" customFormat="1" ht="39.6" x14ac:dyDescent="0.25">
      <c r="A12" s="693" t="s">
        <v>690</v>
      </c>
      <c r="B12" s="703" t="s">
        <v>689</v>
      </c>
      <c r="C12" s="702" t="s">
        <v>686</v>
      </c>
      <c r="D12" s="701">
        <v>1</v>
      </c>
      <c r="E12" s="701"/>
      <c r="F12" s="819">
        <f t="shared" si="0"/>
        <v>0</v>
      </c>
      <c r="J12" s="683"/>
    </row>
    <row r="13" spans="1:10" s="681" customFormat="1" ht="40.200000000000003" thickBot="1" x14ac:dyDescent="0.3">
      <c r="A13" s="693" t="s">
        <v>688</v>
      </c>
      <c r="B13" s="703" t="s">
        <v>687</v>
      </c>
      <c r="C13" s="702" t="s">
        <v>686</v>
      </c>
      <c r="D13" s="701">
        <v>1</v>
      </c>
      <c r="E13" s="701"/>
      <c r="F13" s="819">
        <f t="shared" si="0"/>
        <v>0</v>
      </c>
      <c r="J13" s="683"/>
    </row>
    <row r="14" spans="1:10" s="667" customFormat="1" ht="26.1" customHeight="1" thickBot="1" x14ac:dyDescent="0.3">
      <c r="A14" s="983" t="s">
        <v>675</v>
      </c>
      <c r="B14" s="984"/>
      <c r="C14" s="705"/>
      <c r="D14" s="705"/>
      <c r="E14" s="682"/>
      <c r="F14" s="820">
        <f>SUM(F5:F13)</f>
        <v>0</v>
      </c>
    </row>
    <row r="15" spans="1:10" s="667" customFormat="1" ht="26.1" customHeight="1" x14ac:dyDescent="0.25">
      <c r="A15" s="673"/>
      <c r="B15" s="673"/>
      <c r="C15" s="673"/>
      <c r="D15" s="673"/>
      <c r="E15" s="673"/>
      <c r="F15" s="678"/>
    </row>
    <row r="16" spans="1:10" s="681" customFormat="1" ht="30" customHeight="1" x14ac:dyDescent="0.25">
      <c r="A16" s="673"/>
      <c r="B16" s="673"/>
      <c r="C16" s="673"/>
      <c r="D16" s="673"/>
      <c r="E16" s="673"/>
      <c r="F16" s="678"/>
    </row>
    <row r="17" spans="1:6" s="681" customFormat="1" ht="30" customHeight="1" x14ac:dyDescent="0.25">
      <c r="A17" s="680"/>
      <c r="B17" s="680"/>
      <c r="C17" s="680"/>
      <c r="D17" s="680"/>
      <c r="E17" s="680"/>
      <c r="F17" s="679"/>
    </row>
    <row r="18" spans="1:6" s="681" customFormat="1" ht="30" customHeight="1" x14ac:dyDescent="0.25">
      <c r="A18" s="680"/>
      <c r="B18" s="680"/>
      <c r="C18" s="680"/>
      <c r="D18" s="680"/>
      <c r="E18" s="680"/>
      <c r="F18" s="679"/>
    </row>
    <row r="19" spans="1:6" s="681" customFormat="1" ht="30" customHeight="1" x14ac:dyDescent="0.25">
      <c r="A19" s="680"/>
      <c r="B19" s="680"/>
      <c r="C19" s="680"/>
      <c r="D19" s="680"/>
      <c r="E19" s="680"/>
      <c r="F19" s="679"/>
    </row>
    <row r="20" spans="1:6" s="681" customFormat="1" ht="30" customHeight="1" x14ac:dyDescent="0.25">
      <c r="A20" s="680"/>
      <c r="B20" s="680"/>
      <c r="C20" s="680"/>
      <c r="D20" s="680"/>
      <c r="E20" s="680"/>
      <c r="F20" s="679"/>
    </row>
    <row r="21" spans="1:6" s="681" customFormat="1" ht="30" customHeight="1" x14ac:dyDescent="0.25">
      <c r="A21" s="680"/>
      <c r="B21" s="680"/>
      <c r="C21" s="680"/>
      <c r="D21" s="680"/>
      <c r="E21" s="680"/>
      <c r="F21" s="679"/>
    </row>
    <row r="22" spans="1:6" s="667" customFormat="1" ht="26.1" customHeight="1" x14ac:dyDescent="0.25">
      <c r="A22" s="680"/>
      <c r="B22" s="680"/>
      <c r="C22" s="680"/>
      <c r="D22" s="680"/>
      <c r="E22" s="680"/>
      <c r="F22" s="679"/>
    </row>
    <row r="23" spans="1:6" s="667" customFormat="1" ht="26.1" customHeight="1" x14ac:dyDescent="0.25">
      <c r="A23" s="673"/>
      <c r="B23" s="673"/>
      <c r="C23" s="673"/>
      <c r="D23" s="673"/>
      <c r="E23" s="673"/>
      <c r="F23" s="678"/>
    </row>
    <row r="24" spans="1:6" s="667" customFormat="1" ht="26.1" customHeight="1" x14ac:dyDescent="0.25">
      <c r="A24" s="673"/>
      <c r="B24" s="673"/>
      <c r="C24" s="673"/>
      <c r="D24" s="673"/>
      <c r="E24" s="673"/>
      <c r="F24" s="678"/>
    </row>
    <row r="25" spans="1:6" s="667" customFormat="1" ht="44.25" customHeight="1" x14ac:dyDescent="0.25">
      <c r="A25" s="673"/>
      <c r="B25" s="673"/>
      <c r="C25" s="673"/>
      <c r="D25" s="673"/>
      <c r="E25" s="673"/>
      <c r="F25" s="678"/>
    </row>
    <row r="26" spans="1:6" s="667" customFormat="1" ht="26.1" customHeight="1" x14ac:dyDescent="0.25">
      <c r="A26" s="677"/>
      <c r="B26" s="676"/>
      <c r="C26" s="663"/>
      <c r="D26" s="664"/>
      <c r="E26" s="663"/>
      <c r="F26" s="675"/>
    </row>
    <row r="27" spans="1:6" s="667" customFormat="1" ht="26.1" customHeight="1" x14ac:dyDescent="0.25">
      <c r="A27" s="666"/>
      <c r="B27" s="665"/>
      <c r="C27" s="663"/>
      <c r="D27" s="664"/>
      <c r="E27" s="663"/>
      <c r="F27" s="662"/>
    </row>
    <row r="28" spans="1:6" s="667" customFormat="1" ht="26.1" customHeight="1" x14ac:dyDescent="0.25">
      <c r="A28" s="666"/>
      <c r="B28" s="665"/>
      <c r="C28" s="663"/>
      <c r="D28" s="664"/>
      <c r="E28" s="674"/>
      <c r="F28" s="662"/>
    </row>
    <row r="29" spans="1:6" s="667" customFormat="1" ht="26.1" customHeight="1" x14ac:dyDescent="0.25">
      <c r="A29" s="673"/>
      <c r="B29" s="673"/>
      <c r="C29" s="673"/>
      <c r="D29" s="673"/>
      <c r="E29" s="672"/>
      <c r="F29" s="671"/>
    </row>
    <row r="30" spans="1:6" s="667" customFormat="1" ht="26.1" customHeight="1" x14ac:dyDescent="0.25">
      <c r="A30" s="673"/>
      <c r="B30" s="673"/>
      <c r="C30" s="673"/>
      <c r="D30" s="673"/>
      <c r="E30" s="672"/>
      <c r="F30" s="671"/>
    </row>
    <row r="31" spans="1:6" s="667" customFormat="1" ht="26.1" customHeight="1" x14ac:dyDescent="0.25">
      <c r="A31" s="673"/>
      <c r="B31" s="673"/>
      <c r="C31" s="673"/>
      <c r="D31" s="673"/>
      <c r="E31" s="672"/>
      <c r="F31" s="671"/>
    </row>
    <row r="32" spans="1:6" s="667" customFormat="1" ht="26.1" customHeight="1" x14ac:dyDescent="0.25">
      <c r="A32" s="673"/>
      <c r="B32" s="673"/>
      <c r="C32" s="673"/>
      <c r="D32" s="673"/>
      <c r="E32" s="672"/>
      <c r="F32" s="671"/>
    </row>
    <row r="33" spans="1:6" s="667" customFormat="1" ht="26.1" customHeight="1" x14ac:dyDescent="0.25">
      <c r="A33" s="673"/>
      <c r="B33" s="673"/>
      <c r="C33" s="673"/>
      <c r="D33" s="673"/>
      <c r="E33" s="672"/>
      <c r="F33" s="671"/>
    </row>
    <row r="34" spans="1:6" s="667" customFormat="1" ht="26.1" customHeight="1" x14ac:dyDescent="0.25">
      <c r="A34" s="673"/>
      <c r="B34" s="673"/>
      <c r="C34" s="673"/>
      <c r="D34" s="673"/>
      <c r="E34" s="672"/>
      <c r="F34" s="671"/>
    </row>
    <row r="35" spans="1:6" s="667" customFormat="1" ht="26.1" customHeight="1" x14ac:dyDescent="0.25">
      <c r="A35" s="673"/>
      <c r="B35" s="673"/>
      <c r="C35" s="673"/>
      <c r="D35" s="673"/>
      <c r="E35" s="672"/>
      <c r="F35" s="671"/>
    </row>
    <row r="36" spans="1:6" s="667" customFormat="1" ht="26.1" customHeight="1" x14ac:dyDescent="0.25">
      <c r="A36" s="673"/>
      <c r="B36" s="673"/>
      <c r="C36" s="673"/>
      <c r="D36" s="673"/>
      <c r="E36" s="672"/>
      <c r="F36" s="671"/>
    </row>
    <row r="37" spans="1:6" s="667" customFormat="1" ht="26.1" customHeight="1" x14ac:dyDescent="0.25">
      <c r="A37" s="673"/>
      <c r="B37" s="673"/>
      <c r="C37" s="673"/>
      <c r="D37" s="673"/>
      <c r="E37" s="672"/>
      <c r="F37" s="671"/>
    </row>
    <row r="38" spans="1:6" s="667" customFormat="1" ht="26.1" customHeight="1" x14ac:dyDescent="0.25">
      <c r="A38" s="673"/>
      <c r="B38" s="673"/>
      <c r="C38" s="673"/>
      <c r="D38" s="673"/>
      <c r="E38" s="672"/>
      <c r="F38" s="671"/>
    </row>
    <row r="39" spans="1:6" s="667" customFormat="1" ht="45" customHeight="1" x14ac:dyDescent="0.25">
      <c r="A39" s="673"/>
      <c r="B39" s="673"/>
      <c r="C39" s="673"/>
      <c r="D39" s="673"/>
      <c r="E39" s="672"/>
      <c r="F39" s="671"/>
    </row>
    <row r="40" spans="1:6" s="667" customFormat="1" ht="45" customHeight="1" x14ac:dyDescent="0.25">
      <c r="A40" s="673"/>
      <c r="B40" s="673"/>
      <c r="C40" s="673"/>
      <c r="D40" s="673"/>
      <c r="E40" s="672"/>
      <c r="F40" s="671"/>
    </row>
    <row r="41" spans="1:6" ht="18" customHeight="1" x14ac:dyDescent="0.25">
      <c r="A41" s="673"/>
      <c r="B41" s="673"/>
      <c r="C41" s="673"/>
      <c r="D41" s="673"/>
      <c r="E41" s="672"/>
      <c r="F41" s="671"/>
    </row>
    <row r="42" spans="1:6" s="667" customFormat="1" ht="50.25" customHeight="1" x14ac:dyDescent="0.25">
      <c r="A42" s="673"/>
      <c r="B42" s="673"/>
      <c r="C42" s="673"/>
      <c r="D42" s="673"/>
      <c r="E42" s="672"/>
      <c r="F42" s="671"/>
    </row>
    <row r="43" spans="1:6" s="667" customFormat="1" ht="26.1" customHeight="1" x14ac:dyDescent="0.25">
      <c r="A43" s="673"/>
      <c r="B43" s="673"/>
      <c r="C43" s="673"/>
      <c r="D43" s="673"/>
      <c r="E43" s="672"/>
      <c r="F43" s="671"/>
    </row>
    <row r="44" spans="1:6" s="667" customFormat="1" ht="26.1" customHeight="1" x14ac:dyDescent="0.25">
      <c r="A44" s="673"/>
      <c r="B44" s="673"/>
      <c r="C44" s="673"/>
      <c r="D44" s="673"/>
      <c r="E44" s="672"/>
      <c r="F44" s="671"/>
    </row>
    <row r="45" spans="1:6" s="667" customFormat="1" ht="26.1" customHeight="1" x14ac:dyDescent="0.25">
      <c r="A45" s="673"/>
      <c r="B45" s="673"/>
      <c r="C45" s="673"/>
      <c r="D45" s="673"/>
      <c r="E45" s="672"/>
      <c r="F45" s="671"/>
    </row>
    <row r="46" spans="1:6" s="667" customFormat="1" ht="26.1" customHeight="1" x14ac:dyDescent="0.25">
      <c r="A46" s="673"/>
      <c r="B46" s="673"/>
      <c r="C46" s="673"/>
      <c r="D46" s="673"/>
      <c r="E46" s="672"/>
      <c r="F46" s="671"/>
    </row>
    <row r="47" spans="1:6" s="667" customFormat="1" ht="26.1" customHeight="1" x14ac:dyDescent="0.25">
      <c r="A47" s="673"/>
      <c r="B47" s="673"/>
      <c r="C47" s="673"/>
      <c r="D47" s="673"/>
      <c r="E47" s="672"/>
      <c r="F47" s="671"/>
    </row>
    <row r="48" spans="1:6" s="667" customFormat="1" ht="26.1" customHeight="1" x14ac:dyDescent="0.25">
      <c r="A48" s="670"/>
      <c r="B48" s="670"/>
      <c r="C48" s="670"/>
      <c r="D48" s="670"/>
      <c r="E48" s="669"/>
      <c r="F48" s="668"/>
    </row>
    <row r="49" spans="1:6" s="667" customFormat="1" ht="26.1" customHeight="1" x14ac:dyDescent="0.25">
      <c r="A49" s="670"/>
      <c r="B49" s="670"/>
      <c r="C49" s="670"/>
      <c r="D49" s="670"/>
      <c r="E49" s="669"/>
      <c r="F49" s="668"/>
    </row>
    <row r="50" spans="1:6" s="667" customFormat="1" ht="26.1" customHeight="1" x14ac:dyDescent="0.25">
      <c r="A50" s="666"/>
      <c r="B50" s="665"/>
      <c r="C50" s="663"/>
      <c r="D50" s="664"/>
      <c r="E50" s="663"/>
      <c r="F50" s="662"/>
    </row>
    <row r="51" spans="1:6" s="667" customFormat="1" ht="26.1" customHeight="1" x14ac:dyDescent="0.25">
      <c r="A51" s="666"/>
      <c r="B51" s="665"/>
      <c r="C51" s="663"/>
      <c r="D51" s="664"/>
      <c r="E51" s="663"/>
      <c r="F51" s="662"/>
    </row>
    <row r="52" spans="1:6" s="667" customFormat="1" ht="26.1" customHeight="1" x14ac:dyDescent="0.25">
      <c r="A52" s="666"/>
      <c r="B52" s="665"/>
      <c r="C52" s="663"/>
      <c r="D52" s="664"/>
      <c r="E52" s="663"/>
      <c r="F52" s="662"/>
    </row>
    <row r="53" spans="1:6" s="667" customFormat="1" ht="26.1" customHeight="1" x14ac:dyDescent="0.25">
      <c r="A53" s="666"/>
      <c r="B53" s="665"/>
      <c r="C53" s="663"/>
      <c r="D53" s="664"/>
      <c r="E53" s="663"/>
      <c r="F53" s="662"/>
    </row>
    <row r="54" spans="1:6" s="667" customFormat="1" ht="26.1" customHeight="1" x14ac:dyDescent="0.25">
      <c r="A54" s="666"/>
      <c r="B54" s="665"/>
      <c r="C54" s="663"/>
      <c r="D54" s="664"/>
      <c r="E54" s="663"/>
      <c r="F54" s="662"/>
    </row>
    <row r="55" spans="1:6" s="667" customFormat="1" ht="26.1" customHeight="1" x14ac:dyDescent="0.25">
      <c r="A55" s="666"/>
      <c r="B55" s="665"/>
      <c r="C55" s="663"/>
      <c r="D55" s="664"/>
      <c r="E55" s="663"/>
      <c r="F55" s="662"/>
    </row>
    <row r="56" spans="1:6" s="667" customFormat="1" ht="26.1" customHeight="1" x14ac:dyDescent="0.25">
      <c r="A56" s="666"/>
      <c r="B56" s="665"/>
      <c r="C56" s="663"/>
      <c r="D56" s="664"/>
      <c r="E56" s="663"/>
      <c r="F56" s="662"/>
    </row>
    <row r="57" spans="1:6" s="667" customFormat="1" ht="26.1" customHeight="1" x14ac:dyDescent="0.25">
      <c r="A57" s="666"/>
      <c r="B57" s="665"/>
      <c r="C57" s="663"/>
      <c r="D57" s="664"/>
      <c r="E57" s="663"/>
      <c r="F57" s="662"/>
    </row>
    <row r="58" spans="1:6" s="667" customFormat="1" ht="26.1" customHeight="1" x14ac:dyDescent="0.25">
      <c r="A58" s="666"/>
      <c r="B58" s="665"/>
      <c r="C58" s="663"/>
      <c r="D58" s="664"/>
      <c r="E58" s="663"/>
      <c r="F58" s="662"/>
    </row>
    <row r="59" spans="1:6" s="667" customFormat="1" ht="26.1" customHeight="1" x14ac:dyDescent="0.25">
      <c r="A59" s="666"/>
      <c r="B59" s="665"/>
      <c r="C59" s="663"/>
      <c r="D59" s="664"/>
      <c r="E59" s="663"/>
      <c r="F59" s="662"/>
    </row>
    <row r="60" spans="1:6" s="667" customFormat="1" ht="26.1" customHeight="1" x14ac:dyDescent="0.25">
      <c r="A60" s="666"/>
      <c r="B60" s="665"/>
      <c r="C60" s="663"/>
      <c r="D60" s="664"/>
      <c r="E60" s="663"/>
      <c r="F60" s="662"/>
    </row>
    <row r="61" spans="1:6" s="667" customFormat="1" ht="26.1" customHeight="1" x14ac:dyDescent="0.25">
      <c r="A61" s="666"/>
      <c r="B61" s="665"/>
      <c r="C61" s="663"/>
      <c r="D61" s="664"/>
      <c r="E61" s="663"/>
      <c r="F61" s="662"/>
    </row>
    <row r="62" spans="1:6" ht="22.5" customHeight="1" x14ac:dyDescent="0.25"/>
    <row r="63" spans="1:6" ht="21.75" customHeight="1" x14ac:dyDescent="0.25"/>
  </sheetData>
  <sheetProtection selectLockedCells="1"/>
  <mergeCells count="3">
    <mergeCell ref="A1:F1"/>
    <mergeCell ref="A14:B14"/>
    <mergeCell ref="A3:F3"/>
  </mergeCells>
  <pageMargins left="0.55000000000000004" right="0.61" top="1.0629921259842521" bottom="0.79" header="0.51181102362204722" footer="0.19685039370078741"/>
  <pageSetup paperSize="256" scale="99" firstPageNumber="3" fitToHeight="0" orientation="portrait" useFirstPageNumber="1" r:id="rId1"/>
  <headerFooter>
    <oddHeader>&amp;L
____________________________________________________________
&amp;C&amp;G
&amp;R
 _______________________________________________</oddHeader>
  </headerFooter>
  <drawing r:id="rId2"/>
  <legacyDrawingHF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K9"/>
  <sheetViews>
    <sheetView zoomScale="98" zoomScaleNormal="98" workbookViewId="0">
      <selection activeCell="J6" sqref="J6"/>
    </sheetView>
  </sheetViews>
  <sheetFormatPr defaultRowHeight="13.2" x14ac:dyDescent="0.25"/>
  <cols>
    <col min="3" max="3" width="35.6640625" customWidth="1"/>
    <col min="6" max="6" width="10" bestFit="1" customWidth="1"/>
    <col min="7" max="7" width="11" bestFit="1" customWidth="1"/>
  </cols>
  <sheetData>
    <row r="2" spans="1:11" x14ac:dyDescent="0.25">
      <c r="C2" s="167" t="s">
        <v>760</v>
      </c>
    </row>
    <row r="5" spans="1:11" ht="108" customHeight="1" x14ac:dyDescent="0.25">
      <c r="A5" s="808">
        <v>1</v>
      </c>
      <c r="B5" s="776" t="s">
        <v>244</v>
      </c>
      <c r="C5" s="775" t="s">
        <v>795</v>
      </c>
      <c r="D5" s="721" t="s">
        <v>794</v>
      </c>
      <c r="E5" s="777">
        <v>1</v>
      </c>
      <c r="F5" s="777">
        <v>30000</v>
      </c>
      <c r="G5" s="778">
        <f t="shared" ref="G5:G7" si="0">ROUND(E5*F5,2)</f>
        <v>30000</v>
      </c>
    </row>
    <row r="6" spans="1:11" ht="107.25" customHeight="1" x14ac:dyDescent="0.25">
      <c r="A6" s="808">
        <v>2</v>
      </c>
      <c r="B6" s="776" t="s">
        <v>245</v>
      </c>
      <c r="C6" s="775" t="s">
        <v>796</v>
      </c>
      <c r="D6" s="721" t="s">
        <v>794</v>
      </c>
      <c r="E6" s="777">
        <v>1</v>
      </c>
      <c r="F6" s="777">
        <v>10000</v>
      </c>
      <c r="G6" s="778">
        <f t="shared" si="0"/>
        <v>10000</v>
      </c>
    </row>
    <row r="7" spans="1:11" ht="115.2" customHeight="1" x14ac:dyDescent="0.25">
      <c r="A7" s="808">
        <v>3</v>
      </c>
      <c r="B7" s="776"/>
      <c r="C7" s="775" t="s">
        <v>798</v>
      </c>
      <c r="D7" s="721" t="s">
        <v>794</v>
      </c>
      <c r="E7" s="777">
        <v>1</v>
      </c>
      <c r="F7" s="777">
        <v>80000</v>
      </c>
      <c r="G7" s="778">
        <f t="shared" si="0"/>
        <v>80000</v>
      </c>
      <c r="K7" s="138"/>
    </row>
    <row r="8" spans="1:11" ht="13.8" thickBot="1" x14ac:dyDescent="0.3">
      <c r="B8" s="1010" t="s">
        <v>675</v>
      </c>
      <c r="C8" s="1011"/>
      <c r="D8" s="809"/>
      <c r="E8" s="809"/>
      <c r="F8" s="810"/>
      <c r="G8" s="811">
        <f>SUM(G5:G7)</f>
        <v>120000</v>
      </c>
      <c r="I8" s="774"/>
    </row>
    <row r="9" spans="1:11" x14ac:dyDescent="0.25">
      <c r="E9" s="774"/>
      <c r="F9" s="774"/>
      <c r="G9" s="774"/>
      <c r="I9" s="774"/>
    </row>
  </sheetData>
  <mergeCells count="1">
    <mergeCell ref="B8:C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9"/>
  <sheetViews>
    <sheetView workbookViewId="0">
      <selection activeCell="E5" sqref="E5"/>
    </sheetView>
  </sheetViews>
  <sheetFormatPr defaultRowHeight="13.2" x14ac:dyDescent="0.25"/>
  <cols>
    <col min="2" max="2" width="51.5546875" customWidth="1"/>
    <col min="3" max="3" width="19.44140625" customWidth="1"/>
  </cols>
  <sheetData>
    <row r="1" spans="1:4" ht="13.8" x14ac:dyDescent="0.25">
      <c r="A1" s="216"/>
      <c r="B1" s="217"/>
      <c r="C1" s="220"/>
    </row>
    <row r="2" spans="1:4" ht="14.4" thickBot="1" x14ac:dyDescent="0.3">
      <c r="A2" s="216"/>
      <c r="B2" s="217"/>
      <c r="C2" s="220"/>
    </row>
    <row r="3" spans="1:4" ht="13.8" thickBot="1" x14ac:dyDescent="0.3">
      <c r="A3" s="47"/>
      <c r="B3" s="503" t="s">
        <v>658</v>
      </c>
      <c r="C3" s="40"/>
    </row>
    <row r="4" spans="1:4" ht="25.2" x14ac:dyDescent="0.25">
      <c r="A4" s="41" t="s">
        <v>285</v>
      </c>
      <c r="B4" s="45" t="s">
        <v>659</v>
      </c>
      <c r="C4" s="853">
        <f>'1. Popis nadvoz KR0054'!F169</f>
        <v>0</v>
      </c>
      <c r="D4" s="133"/>
    </row>
    <row r="5" spans="1:4" ht="50.4" x14ac:dyDescent="0.25">
      <c r="A5" s="42" t="s">
        <v>289</v>
      </c>
      <c r="B5" s="46" t="s">
        <v>660</v>
      </c>
      <c r="C5" s="854">
        <f>'1. Popis nadvoz KR0054'!F27</f>
        <v>0</v>
      </c>
      <c r="D5" s="133"/>
    </row>
    <row r="6" spans="1:4" ht="25.8" thickBot="1" x14ac:dyDescent="0.3">
      <c r="A6" s="42" t="s">
        <v>9</v>
      </c>
      <c r="B6" s="595" t="s">
        <v>661</v>
      </c>
      <c r="C6" s="854">
        <f>'2. Popis ozemljitve KR0054'!F14</f>
        <v>0</v>
      </c>
    </row>
    <row r="7" spans="1:4" ht="15" x14ac:dyDescent="0.25">
      <c r="A7" s="28"/>
      <c r="B7" s="596" t="s">
        <v>1</v>
      </c>
      <c r="C7" s="913">
        <f>C4+C5+C6</f>
        <v>0</v>
      </c>
    </row>
    <row r="8" spans="1:4" ht="15" x14ac:dyDescent="0.25">
      <c r="A8" s="27"/>
      <c r="B8" s="43" t="s">
        <v>2</v>
      </c>
      <c r="C8" s="851">
        <f>C7*0.22</f>
        <v>0</v>
      </c>
    </row>
    <row r="9" spans="1:4" ht="16.2" thickBot="1" x14ac:dyDescent="0.3">
      <c r="A9" s="39"/>
      <c r="B9" s="44" t="s">
        <v>0</v>
      </c>
      <c r="C9" s="852">
        <f>SUM(C7:C8)</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1"/>
  <sheetViews>
    <sheetView zoomScale="107" zoomScaleNormal="107" workbookViewId="0">
      <pane xSplit="1" ySplit="6" topLeftCell="B160" activePane="bottomRight" state="frozen"/>
      <selection pane="topRight" activeCell="B1" sqref="B1"/>
      <selection pane="bottomLeft" activeCell="A10" sqref="A10"/>
      <selection pane="bottomRight" activeCell="A162" sqref="A162:XFD162"/>
    </sheetView>
  </sheetViews>
  <sheetFormatPr defaultRowHeight="13.2" x14ac:dyDescent="0.25"/>
  <cols>
    <col min="1" max="1" width="10.88671875" style="134" customWidth="1"/>
    <col min="2" max="2" width="70.33203125" style="134" customWidth="1"/>
    <col min="3" max="3" width="12.6640625" style="134" customWidth="1"/>
    <col min="4" max="4" width="14.109375" style="379" customWidth="1"/>
    <col min="5" max="5" width="16.88671875" style="137" customWidth="1"/>
    <col min="6" max="6" width="17.44140625" style="137" customWidth="1"/>
    <col min="7" max="7" width="13.5546875" bestFit="1" customWidth="1"/>
    <col min="256" max="257" width="15.6640625" customWidth="1"/>
    <col min="258" max="258" width="70.33203125" customWidth="1"/>
    <col min="259" max="259" width="12.6640625" customWidth="1"/>
    <col min="260" max="260" width="20.6640625" customWidth="1"/>
    <col min="261" max="262" width="24.6640625" customWidth="1"/>
    <col min="512" max="513" width="15.6640625" customWidth="1"/>
    <col min="514" max="514" width="70.33203125" customWidth="1"/>
    <col min="515" max="515" width="12.6640625" customWidth="1"/>
    <col min="516" max="516" width="20.6640625" customWidth="1"/>
    <col min="517" max="518" width="24.6640625" customWidth="1"/>
    <col min="768" max="769" width="15.6640625" customWidth="1"/>
    <col min="770" max="770" width="70.33203125" customWidth="1"/>
    <col min="771" max="771" width="12.6640625" customWidth="1"/>
    <col min="772" max="772" width="20.6640625" customWidth="1"/>
    <col min="773" max="774" width="24.6640625" customWidth="1"/>
    <col min="1024" max="1025" width="15.6640625" customWidth="1"/>
    <col min="1026" max="1026" width="70.33203125" customWidth="1"/>
    <col min="1027" max="1027" width="12.6640625" customWidth="1"/>
    <col min="1028" max="1028" width="20.6640625" customWidth="1"/>
    <col min="1029" max="1030" width="24.6640625" customWidth="1"/>
    <col min="1280" max="1281" width="15.6640625" customWidth="1"/>
    <col min="1282" max="1282" width="70.33203125" customWidth="1"/>
    <col min="1283" max="1283" width="12.6640625" customWidth="1"/>
    <col min="1284" max="1284" width="20.6640625" customWidth="1"/>
    <col min="1285" max="1286" width="24.6640625" customWidth="1"/>
    <col min="1536" max="1537" width="15.6640625" customWidth="1"/>
    <col min="1538" max="1538" width="70.33203125" customWidth="1"/>
    <col min="1539" max="1539" width="12.6640625" customWidth="1"/>
    <col min="1540" max="1540" width="20.6640625" customWidth="1"/>
    <col min="1541" max="1542" width="24.6640625" customWidth="1"/>
    <col min="1792" max="1793" width="15.6640625" customWidth="1"/>
    <col min="1794" max="1794" width="70.33203125" customWidth="1"/>
    <col min="1795" max="1795" width="12.6640625" customWidth="1"/>
    <col min="1796" max="1796" width="20.6640625" customWidth="1"/>
    <col min="1797" max="1798" width="24.6640625" customWidth="1"/>
    <col min="2048" max="2049" width="15.6640625" customWidth="1"/>
    <col min="2050" max="2050" width="70.33203125" customWidth="1"/>
    <col min="2051" max="2051" width="12.6640625" customWidth="1"/>
    <col min="2052" max="2052" width="20.6640625" customWidth="1"/>
    <col min="2053" max="2054" width="24.6640625" customWidth="1"/>
    <col min="2304" max="2305" width="15.6640625" customWidth="1"/>
    <col min="2306" max="2306" width="70.33203125" customWidth="1"/>
    <col min="2307" max="2307" width="12.6640625" customWidth="1"/>
    <col min="2308" max="2308" width="20.6640625" customWidth="1"/>
    <col min="2309" max="2310" width="24.6640625" customWidth="1"/>
    <col min="2560" max="2561" width="15.6640625" customWidth="1"/>
    <col min="2562" max="2562" width="70.33203125" customWidth="1"/>
    <col min="2563" max="2563" width="12.6640625" customWidth="1"/>
    <col min="2564" max="2564" width="20.6640625" customWidth="1"/>
    <col min="2565" max="2566" width="24.6640625" customWidth="1"/>
    <col min="2816" max="2817" width="15.6640625" customWidth="1"/>
    <col min="2818" max="2818" width="70.33203125" customWidth="1"/>
    <col min="2819" max="2819" width="12.6640625" customWidth="1"/>
    <col min="2820" max="2820" width="20.6640625" customWidth="1"/>
    <col min="2821" max="2822" width="24.6640625" customWidth="1"/>
    <col min="3072" max="3073" width="15.6640625" customWidth="1"/>
    <col min="3074" max="3074" width="70.33203125" customWidth="1"/>
    <col min="3075" max="3075" width="12.6640625" customWidth="1"/>
    <col min="3076" max="3076" width="20.6640625" customWidth="1"/>
    <col min="3077" max="3078" width="24.6640625" customWidth="1"/>
    <col min="3328" max="3329" width="15.6640625" customWidth="1"/>
    <col min="3330" max="3330" width="70.33203125" customWidth="1"/>
    <col min="3331" max="3331" width="12.6640625" customWidth="1"/>
    <col min="3332" max="3332" width="20.6640625" customWidth="1"/>
    <col min="3333" max="3334" width="24.6640625" customWidth="1"/>
    <col min="3584" max="3585" width="15.6640625" customWidth="1"/>
    <col min="3586" max="3586" width="70.33203125" customWidth="1"/>
    <col min="3587" max="3587" width="12.6640625" customWidth="1"/>
    <col min="3588" max="3588" width="20.6640625" customWidth="1"/>
    <col min="3589" max="3590" width="24.6640625" customWidth="1"/>
    <col min="3840" max="3841" width="15.6640625" customWidth="1"/>
    <col min="3842" max="3842" width="70.33203125" customWidth="1"/>
    <col min="3843" max="3843" width="12.6640625" customWidth="1"/>
    <col min="3844" max="3844" width="20.6640625" customWidth="1"/>
    <col min="3845" max="3846" width="24.6640625" customWidth="1"/>
    <col min="4096" max="4097" width="15.6640625" customWidth="1"/>
    <col min="4098" max="4098" width="70.33203125" customWidth="1"/>
    <col min="4099" max="4099" width="12.6640625" customWidth="1"/>
    <col min="4100" max="4100" width="20.6640625" customWidth="1"/>
    <col min="4101" max="4102" width="24.6640625" customWidth="1"/>
    <col min="4352" max="4353" width="15.6640625" customWidth="1"/>
    <col min="4354" max="4354" width="70.33203125" customWidth="1"/>
    <col min="4355" max="4355" width="12.6640625" customWidth="1"/>
    <col min="4356" max="4356" width="20.6640625" customWidth="1"/>
    <col min="4357" max="4358" width="24.6640625" customWidth="1"/>
    <col min="4608" max="4609" width="15.6640625" customWidth="1"/>
    <col min="4610" max="4610" width="70.33203125" customWidth="1"/>
    <col min="4611" max="4611" width="12.6640625" customWidth="1"/>
    <col min="4612" max="4612" width="20.6640625" customWidth="1"/>
    <col min="4613" max="4614" width="24.6640625" customWidth="1"/>
    <col min="4864" max="4865" width="15.6640625" customWidth="1"/>
    <col min="4866" max="4866" width="70.33203125" customWidth="1"/>
    <col min="4867" max="4867" width="12.6640625" customWidth="1"/>
    <col min="4868" max="4868" width="20.6640625" customWidth="1"/>
    <col min="4869" max="4870" width="24.6640625" customWidth="1"/>
    <col min="5120" max="5121" width="15.6640625" customWidth="1"/>
    <col min="5122" max="5122" width="70.33203125" customWidth="1"/>
    <col min="5123" max="5123" width="12.6640625" customWidth="1"/>
    <col min="5124" max="5124" width="20.6640625" customWidth="1"/>
    <col min="5125" max="5126" width="24.6640625" customWidth="1"/>
    <col min="5376" max="5377" width="15.6640625" customWidth="1"/>
    <col min="5378" max="5378" width="70.33203125" customWidth="1"/>
    <col min="5379" max="5379" width="12.6640625" customWidth="1"/>
    <col min="5380" max="5380" width="20.6640625" customWidth="1"/>
    <col min="5381" max="5382" width="24.6640625" customWidth="1"/>
    <col min="5632" max="5633" width="15.6640625" customWidth="1"/>
    <col min="5634" max="5634" width="70.33203125" customWidth="1"/>
    <col min="5635" max="5635" width="12.6640625" customWidth="1"/>
    <col min="5636" max="5636" width="20.6640625" customWidth="1"/>
    <col min="5637" max="5638" width="24.6640625" customWidth="1"/>
    <col min="5888" max="5889" width="15.6640625" customWidth="1"/>
    <col min="5890" max="5890" width="70.33203125" customWidth="1"/>
    <col min="5891" max="5891" width="12.6640625" customWidth="1"/>
    <col min="5892" max="5892" width="20.6640625" customWidth="1"/>
    <col min="5893" max="5894" width="24.6640625" customWidth="1"/>
    <col min="6144" max="6145" width="15.6640625" customWidth="1"/>
    <col min="6146" max="6146" width="70.33203125" customWidth="1"/>
    <col min="6147" max="6147" width="12.6640625" customWidth="1"/>
    <col min="6148" max="6148" width="20.6640625" customWidth="1"/>
    <col min="6149" max="6150" width="24.6640625" customWidth="1"/>
    <col min="6400" max="6401" width="15.6640625" customWidth="1"/>
    <col min="6402" max="6402" width="70.33203125" customWidth="1"/>
    <col min="6403" max="6403" width="12.6640625" customWidth="1"/>
    <col min="6404" max="6404" width="20.6640625" customWidth="1"/>
    <col min="6405" max="6406" width="24.6640625" customWidth="1"/>
    <col min="6656" max="6657" width="15.6640625" customWidth="1"/>
    <col min="6658" max="6658" width="70.33203125" customWidth="1"/>
    <col min="6659" max="6659" width="12.6640625" customWidth="1"/>
    <col min="6660" max="6660" width="20.6640625" customWidth="1"/>
    <col min="6661" max="6662" width="24.6640625" customWidth="1"/>
    <col min="6912" max="6913" width="15.6640625" customWidth="1"/>
    <col min="6914" max="6914" width="70.33203125" customWidth="1"/>
    <col min="6915" max="6915" width="12.6640625" customWidth="1"/>
    <col min="6916" max="6916" width="20.6640625" customWidth="1"/>
    <col min="6917" max="6918" width="24.6640625" customWidth="1"/>
    <col min="7168" max="7169" width="15.6640625" customWidth="1"/>
    <col min="7170" max="7170" width="70.33203125" customWidth="1"/>
    <col min="7171" max="7171" width="12.6640625" customWidth="1"/>
    <col min="7172" max="7172" width="20.6640625" customWidth="1"/>
    <col min="7173" max="7174" width="24.6640625" customWidth="1"/>
    <col min="7424" max="7425" width="15.6640625" customWidth="1"/>
    <col min="7426" max="7426" width="70.33203125" customWidth="1"/>
    <col min="7427" max="7427" width="12.6640625" customWidth="1"/>
    <col min="7428" max="7428" width="20.6640625" customWidth="1"/>
    <col min="7429" max="7430" width="24.6640625" customWidth="1"/>
    <col min="7680" max="7681" width="15.6640625" customWidth="1"/>
    <col min="7682" max="7682" width="70.33203125" customWidth="1"/>
    <col min="7683" max="7683" width="12.6640625" customWidth="1"/>
    <col min="7684" max="7684" width="20.6640625" customWidth="1"/>
    <col min="7685" max="7686" width="24.6640625" customWidth="1"/>
    <col min="7936" max="7937" width="15.6640625" customWidth="1"/>
    <col min="7938" max="7938" width="70.33203125" customWidth="1"/>
    <col min="7939" max="7939" width="12.6640625" customWidth="1"/>
    <col min="7940" max="7940" width="20.6640625" customWidth="1"/>
    <col min="7941" max="7942" width="24.6640625" customWidth="1"/>
    <col min="8192" max="8193" width="15.6640625" customWidth="1"/>
    <col min="8194" max="8194" width="70.33203125" customWidth="1"/>
    <col min="8195" max="8195" width="12.6640625" customWidth="1"/>
    <col min="8196" max="8196" width="20.6640625" customWidth="1"/>
    <col min="8197" max="8198" width="24.6640625" customWidth="1"/>
    <col min="8448" max="8449" width="15.6640625" customWidth="1"/>
    <col min="8450" max="8450" width="70.33203125" customWidth="1"/>
    <col min="8451" max="8451" width="12.6640625" customWidth="1"/>
    <col min="8452" max="8452" width="20.6640625" customWidth="1"/>
    <col min="8453" max="8454" width="24.6640625" customWidth="1"/>
    <col min="8704" max="8705" width="15.6640625" customWidth="1"/>
    <col min="8706" max="8706" width="70.33203125" customWidth="1"/>
    <col min="8707" max="8707" width="12.6640625" customWidth="1"/>
    <col min="8708" max="8708" width="20.6640625" customWidth="1"/>
    <col min="8709" max="8710" width="24.6640625" customWidth="1"/>
    <col min="8960" max="8961" width="15.6640625" customWidth="1"/>
    <col min="8962" max="8962" width="70.33203125" customWidth="1"/>
    <col min="8963" max="8963" width="12.6640625" customWidth="1"/>
    <col min="8964" max="8964" width="20.6640625" customWidth="1"/>
    <col min="8965" max="8966" width="24.6640625" customWidth="1"/>
    <col min="9216" max="9217" width="15.6640625" customWidth="1"/>
    <col min="9218" max="9218" width="70.33203125" customWidth="1"/>
    <col min="9219" max="9219" width="12.6640625" customWidth="1"/>
    <col min="9220" max="9220" width="20.6640625" customWidth="1"/>
    <col min="9221" max="9222" width="24.6640625" customWidth="1"/>
    <col min="9472" max="9473" width="15.6640625" customWidth="1"/>
    <col min="9474" max="9474" width="70.33203125" customWidth="1"/>
    <col min="9475" max="9475" width="12.6640625" customWidth="1"/>
    <col min="9476" max="9476" width="20.6640625" customWidth="1"/>
    <col min="9477" max="9478" width="24.6640625" customWidth="1"/>
    <col min="9728" max="9729" width="15.6640625" customWidth="1"/>
    <col min="9730" max="9730" width="70.33203125" customWidth="1"/>
    <col min="9731" max="9731" width="12.6640625" customWidth="1"/>
    <col min="9732" max="9732" width="20.6640625" customWidth="1"/>
    <col min="9733" max="9734" width="24.6640625" customWidth="1"/>
    <col min="9984" max="9985" width="15.6640625" customWidth="1"/>
    <col min="9986" max="9986" width="70.33203125" customWidth="1"/>
    <col min="9987" max="9987" width="12.6640625" customWidth="1"/>
    <col min="9988" max="9988" width="20.6640625" customWidth="1"/>
    <col min="9989" max="9990" width="24.6640625" customWidth="1"/>
    <col min="10240" max="10241" width="15.6640625" customWidth="1"/>
    <col min="10242" max="10242" width="70.33203125" customWidth="1"/>
    <col min="10243" max="10243" width="12.6640625" customWidth="1"/>
    <col min="10244" max="10244" width="20.6640625" customWidth="1"/>
    <col min="10245" max="10246" width="24.6640625" customWidth="1"/>
    <col min="10496" max="10497" width="15.6640625" customWidth="1"/>
    <col min="10498" max="10498" width="70.33203125" customWidth="1"/>
    <col min="10499" max="10499" width="12.6640625" customWidth="1"/>
    <col min="10500" max="10500" width="20.6640625" customWidth="1"/>
    <col min="10501" max="10502" width="24.6640625" customWidth="1"/>
    <col min="10752" max="10753" width="15.6640625" customWidth="1"/>
    <col min="10754" max="10754" width="70.33203125" customWidth="1"/>
    <col min="10755" max="10755" width="12.6640625" customWidth="1"/>
    <col min="10756" max="10756" width="20.6640625" customWidth="1"/>
    <col min="10757" max="10758" width="24.6640625" customWidth="1"/>
    <col min="11008" max="11009" width="15.6640625" customWidth="1"/>
    <col min="11010" max="11010" width="70.33203125" customWidth="1"/>
    <col min="11011" max="11011" width="12.6640625" customWidth="1"/>
    <col min="11012" max="11012" width="20.6640625" customWidth="1"/>
    <col min="11013" max="11014" width="24.6640625" customWidth="1"/>
    <col min="11264" max="11265" width="15.6640625" customWidth="1"/>
    <col min="11266" max="11266" width="70.33203125" customWidth="1"/>
    <col min="11267" max="11267" width="12.6640625" customWidth="1"/>
    <col min="11268" max="11268" width="20.6640625" customWidth="1"/>
    <col min="11269" max="11270" width="24.6640625" customWidth="1"/>
    <col min="11520" max="11521" width="15.6640625" customWidth="1"/>
    <col min="11522" max="11522" width="70.33203125" customWidth="1"/>
    <col min="11523" max="11523" width="12.6640625" customWidth="1"/>
    <col min="11524" max="11524" width="20.6640625" customWidth="1"/>
    <col min="11525" max="11526" width="24.6640625" customWidth="1"/>
    <col min="11776" max="11777" width="15.6640625" customWidth="1"/>
    <col min="11778" max="11778" width="70.33203125" customWidth="1"/>
    <col min="11779" max="11779" width="12.6640625" customWidth="1"/>
    <col min="11780" max="11780" width="20.6640625" customWidth="1"/>
    <col min="11781" max="11782" width="24.6640625" customWidth="1"/>
    <col min="12032" max="12033" width="15.6640625" customWidth="1"/>
    <col min="12034" max="12034" width="70.33203125" customWidth="1"/>
    <col min="12035" max="12035" width="12.6640625" customWidth="1"/>
    <col min="12036" max="12036" width="20.6640625" customWidth="1"/>
    <col min="12037" max="12038" width="24.6640625" customWidth="1"/>
    <col min="12288" max="12289" width="15.6640625" customWidth="1"/>
    <col min="12290" max="12290" width="70.33203125" customWidth="1"/>
    <col min="12291" max="12291" width="12.6640625" customWidth="1"/>
    <col min="12292" max="12292" width="20.6640625" customWidth="1"/>
    <col min="12293" max="12294" width="24.6640625" customWidth="1"/>
    <col min="12544" max="12545" width="15.6640625" customWidth="1"/>
    <col min="12546" max="12546" width="70.33203125" customWidth="1"/>
    <col min="12547" max="12547" width="12.6640625" customWidth="1"/>
    <col min="12548" max="12548" width="20.6640625" customWidth="1"/>
    <col min="12549" max="12550" width="24.6640625" customWidth="1"/>
    <col min="12800" max="12801" width="15.6640625" customWidth="1"/>
    <col min="12802" max="12802" width="70.33203125" customWidth="1"/>
    <col min="12803" max="12803" width="12.6640625" customWidth="1"/>
    <col min="12804" max="12804" width="20.6640625" customWidth="1"/>
    <col min="12805" max="12806" width="24.6640625" customWidth="1"/>
    <col min="13056" max="13057" width="15.6640625" customWidth="1"/>
    <col min="13058" max="13058" width="70.33203125" customWidth="1"/>
    <col min="13059" max="13059" width="12.6640625" customWidth="1"/>
    <col min="13060" max="13060" width="20.6640625" customWidth="1"/>
    <col min="13061" max="13062" width="24.6640625" customWidth="1"/>
    <col min="13312" max="13313" width="15.6640625" customWidth="1"/>
    <col min="13314" max="13314" width="70.33203125" customWidth="1"/>
    <col min="13315" max="13315" width="12.6640625" customWidth="1"/>
    <col min="13316" max="13316" width="20.6640625" customWidth="1"/>
    <col min="13317" max="13318" width="24.6640625" customWidth="1"/>
    <col min="13568" max="13569" width="15.6640625" customWidth="1"/>
    <col min="13570" max="13570" width="70.33203125" customWidth="1"/>
    <col min="13571" max="13571" width="12.6640625" customWidth="1"/>
    <col min="13572" max="13572" width="20.6640625" customWidth="1"/>
    <col min="13573" max="13574" width="24.6640625" customWidth="1"/>
    <col min="13824" max="13825" width="15.6640625" customWidth="1"/>
    <col min="13826" max="13826" width="70.33203125" customWidth="1"/>
    <col min="13827" max="13827" width="12.6640625" customWidth="1"/>
    <col min="13828" max="13828" width="20.6640625" customWidth="1"/>
    <col min="13829" max="13830" width="24.6640625" customWidth="1"/>
    <col min="14080" max="14081" width="15.6640625" customWidth="1"/>
    <col min="14082" max="14082" width="70.33203125" customWidth="1"/>
    <col min="14083" max="14083" width="12.6640625" customWidth="1"/>
    <col min="14084" max="14084" width="20.6640625" customWidth="1"/>
    <col min="14085" max="14086" width="24.6640625" customWidth="1"/>
    <col min="14336" max="14337" width="15.6640625" customWidth="1"/>
    <col min="14338" max="14338" width="70.33203125" customWidth="1"/>
    <col min="14339" max="14339" width="12.6640625" customWidth="1"/>
    <col min="14340" max="14340" width="20.6640625" customWidth="1"/>
    <col min="14341" max="14342" width="24.6640625" customWidth="1"/>
    <col min="14592" max="14593" width="15.6640625" customWidth="1"/>
    <col min="14594" max="14594" width="70.33203125" customWidth="1"/>
    <col min="14595" max="14595" width="12.6640625" customWidth="1"/>
    <col min="14596" max="14596" width="20.6640625" customWidth="1"/>
    <col min="14597" max="14598" width="24.6640625" customWidth="1"/>
    <col min="14848" max="14849" width="15.6640625" customWidth="1"/>
    <col min="14850" max="14850" width="70.33203125" customWidth="1"/>
    <col min="14851" max="14851" width="12.6640625" customWidth="1"/>
    <col min="14852" max="14852" width="20.6640625" customWidth="1"/>
    <col min="14853" max="14854" width="24.6640625" customWidth="1"/>
    <col min="15104" max="15105" width="15.6640625" customWidth="1"/>
    <col min="15106" max="15106" width="70.33203125" customWidth="1"/>
    <col min="15107" max="15107" width="12.6640625" customWidth="1"/>
    <col min="15108" max="15108" width="20.6640625" customWidth="1"/>
    <col min="15109" max="15110" width="24.6640625" customWidth="1"/>
    <col min="15360" max="15361" width="15.6640625" customWidth="1"/>
    <col min="15362" max="15362" width="70.33203125" customWidth="1"/>
    <col min="15363" max="15363" width="12.6640625" customWidth="1"/>
    <col min="15364" max="15364" width="20.6640625" customWidth="1"/>
    <col min="15365" max="15366" width="24.6640625" customWidth="1"/>
    <col min="15616" max="15617" width="15.6640625" customWidth="1"/>
    <col min="15618" max="15618" width="70.33203125" customWidth="1"/>
    <col min="15619" max="15619" width="12.6640625" customWidth="1"/>
    <col min="15620" max="15620" width="20.6640625" customWidth="1"/>
    <col min="15621" max="15622" width="24.6640625" customWidth="1"/>
    <col min="15872" max="15873" width="15.6640625" customWidth="1"/>
    <col min="15874" max="15874" width="70.33203125" customWidth="1"/>
    <col min="15875" max="15875" width="12.6640625" customWidth="1"/>
    <col min="15876" max="15876" width="20.6640625" customWidth="1"/>
    <col min="15877" max="15878" width="24.6640625" customWidth="1"/>
    <col min="16128" max="16129" width="15.6640625" customWidth="1"/>
    <col min="16130" max="16130" width="70.33203125" customWidth="1"/>
    <col min="16131" max="16131" width="12.6640625" customWidth="1"/>
    <col min="16132" max="16132" width="20.6640625" customWidth="1"/>
    <col min="16133" max="16134" width="24.6640625" customWidth="1"/>
  </cols>
  <sheetData>
    <row r="1" spans="1:6" s="333" customFormat="1" ht="17.399999999999999" x14ac:dyDescent="0.3">
      <c r="A1" s="980" t="s">
        <v>25</v>
      </c>
      <c r="B1" s="980"/>
      <c r="C1" s="334"/>
      <c r="D1" s="377"/>
      <c r="E1" s="337"/>
      <c r="F1" s="337"/>
    </row>
    <row r="2" spans="1:6" s="333" customFormat="1" ht="17.399999999999999" x14ac:dyDescent="0.3">
      <c r="A2" s="981" t="s">
        <v>149</v>
      </c>
      <c r="B2" s="981"/>
      <c r="C2" s="981"/>
      <c r="D2" s="981"/>
      <c r="E2" s="981"/>
      <c r="F2" s="337"/>
    </row>
    <row r="3" spans="1:6" s="333" customFormat="1" ht="30" customHeight="1" x14ac:dyDescent="0.3">
      <c r="A3" s="981" t="s">
        <v>150</v>
      </c>
      <c r="B3" s="981"/>
      <c r="C3" s="981"/>
      <c r="D3" s="981"/>
      <c r="E3" s="981"/>
      <c r="F3" s="337"/>
    </row>
    <row r="4" spans="1:6" s="333" customFormat="1" ht="17.399999999999999" x14ac:dyDescent="0.3">
      <c r="A4" s="981" t="s">
        <v>152</v>
      </c>
      <c r="B4" s="981"/>
      <c r="C4" s="981"/>
      <c r="D4" s="981"/>
      <c r="E4" s="981"/>
      <c r="F4" s="337"/>
    </row>
    <row r="5" spans="1:6" s="333" customFormat="1" ht="18" thickBot="1" x14ac:dyDescent="0.35">
      <c r="A5" s="334"/>
      <c r="B5" s="629" t="s">
        <v>673</v>
      </c>
      <c r="C5" s="334"/>
      <c r="D5" s="377"/>
      <c r="E5" s="337"/>
      <c r="F5" s="337"/>
    </row>
    <row r="6" spans="1:6" s="149" customFormat="1" ht="16.2" thickTop="1" thickBot="1" x14ac:dyDescent="0.3">
      <c r="A6" s="148" t="s">
        <v>252</v>
      </c>
      <c r="B6" s="148" t="s">
        <v>253</v>
      </c>
      <c r="C6" s="148" t="s">
        <v>254</v>
      </c>
      <c r="D6" s="597" t="s">
        <v>255</v>
      </c>
      <c r="E6" s="598" t="s">
        <v>256</v>
      </c>
      <c r="F6" s="598" t="s">
        <v>434</v>
      </c>
    </row>
    <row r="7" spans="1:6" x14ac:dyDescent="0.25">
      <c r="A7" s="139" t="s">
        <v>155</v>
      </c>
      <c r="B7" s="344" t="s">
        <v>156</v>
      </c>
      <c r="C7" s="139" t="s">
        <v>157</v>
      </c>
      <c r="D7" s="379">
        <v>0.05</v>
      </c>
      <c r="E7" s="345"/>
      <c r="F7" s="137">
        <f>ROUND(D7*E7,2)</f>
        <v>0</v>
      </c>
    </row>
    <row r="8" spans="1:6" x14ac:dyDescent="0.25">
      <c r="A8" s="139" t="s">
        <v>158</v>
      </c>
      <c r="B8" s="344" t="s">
        <v>159</v>
      </c>
      <c r="C8" s="139" t="s">
        <v>160</v>
      </c>
      <c r="D8" s="379">
        <v>8</v>
      </c>
      <c r="E8" s="345"/>
      <c r="F8" s="137">
        <f t="shared" ref="F8:F25" si="0">ROUND(D8*E8,2)</f>
        <v>0</v>
      </c>
    </row>
    <row r="9" spans="1:6" ht="26.4" x14ac:dyDescent="0.25">
      <c r="A9" s="139" t="s">
        <v>164</v>
      </c>
      <c r="B9" s="344" t="s">
        <v>165</v>
      </c>
      <c r="C9" s="139" t="s">
        <v>166</v>
      </c>
      <c r="D9" s="379">
        <v>40</v>
      </c>
      <c r="E9" s="345"/>
      <c r="F9" s="137">
        <f t="shared" si="0"/>
        <v>0</v>
      </c>
    </row>
    <row r="10" spans="1:6" ht="26.4" x14ac:dyDescent="0.25">
      <c r="A10" s="139" t="s">
        <v>662</v>
      </c>
      <c r="B10" s="344" t="s">
        <v>663</v>
      </c>
      <c r="C10" s="139" t="s">
        <v>160</v>
      </c>
      <c r="D10" s="380">
        <v>25</v>
      </c>
      <c r="E10" s="345"/>
      <c r="F10" s="137">
        <f t="shared" si="0"/>
        <v>0</v>
      </c>
    </row>
    <row r="11" spans="1:6" x14ac:dyDescent="0.25">
      <c r="A11" s="139" t="s">
        <v>178</v>
      </c>
      <c r="B11" s="344" t="s">
        <v>179</v>
      </c>
      <c r="C11" s="139" t="s">
        <v>180</v>
      </c>
      <c r="D11" s="380">
        <v>10</v>
      </c>
      <c r="E11" s="345"/>
      <c r="F11" s="137">
        <f t="shared" si="0"/>
        <v>0</v>
      </c>
    </row>
    <row r="12" spans="1:6" x14ac:dyDescent="0.25">
      <c r="A12" s="139" t="s">
        <v>183</v>
      </c>
      <c r="B12" s="344" t="s">
        <v>184</v>
      </c>
      <c r="C12" s="139" t="s">
        <v>180</v>
      </c>
      <c r="D12" s="380">
        <v>182</v>
      </c>
      <c r="E12" s="345"/>
      <c r="F12" s="137">
        <f t="shared" si="0"/>
        <v>0</v>
      </c>
    </row>
    <row r="13" spans="1:6" x14ac:dyDescent="0.25">
      <c r="A13" s="139" t="s">
        <v>186</v>
      </c>
      <c r="B13" s="344" t="s">
        <v>187</v>
      </c>
      <c r="C13" s="139" t="s">
        <v>166</v>
      </c>
      <c r="D13" s="380">
        <v>295</v>
      </c>
      <c r="E13" s="345"/>
      <c r="F13" s="137">
        <f t="shared" si="0"/>
        <v>0</v>
      </c>
    </row>
    <row r="14" spans="1:6" ht="26.4" x14ac:dyDescent="0.25">
      <c r="A14" s="134" t="s">
        <v>189</v>
      </c>
      <c r="B14" s="504" t="s">
        <v>190</v>
      </c>
      <c r="C14" s="134" t="s">
        <v>166</v>
      </c>
      <c r="D14" s="379">
        <v>305</v>
      </c>
      <c r="F14" s="137">
        <f t="shared" si="0"/>
        <v>0</v>
      </c>
    </row>
    <row r="15" spans="1:6" x14ac:dyDescent="0.25">
      <c r="A15" s="134" t="s">
        <v>192</v>
      </c>
      <c r="B15" s="504" t="s">
        <v>193</v>
      </c>
      <c r="C15" s="134" t="s">
        <v>180</v>
      </c>
      <c r="D15" s="379">
        <v>30</v>
      </c>
      <c r="F15" s="137">
        <f t="shared" si="0"/>
        <v>0</v>
      </c>
    </row>
    <row r="16" spans="1:6" ht="26.4" x14ac:dyDescent="0.25">
      <c r="A16" s="134" t="s">
        <v>194</v>
      </c>
      <c r="B16" s="504" t="s">
        <v>195</v>
      </c>
      <c r="C16" s="134" t="s">
        <v>180</v>
      </c>
      <c r="D16" s="379">
        <v>95</v>
      </c>
      <c r="F16" s="137">
        <f t="shared" si="0"/>
        <v>0</v>
      </c>
    </row>
    <row r="17" spans="1:7" x14ac:dyDescent="0.25">
      <c r="A17" s="134" t="s">
        <v>199</v>
      </c>
      <c r="B17" s="504" t="s">
        <v>200</v>
      </c>
      <c r="C17" s="134" t="s">
        <v>166</v>
      </c>
      <c r="D17" s="379">
        <v>58</v>
      </c>
      <c r="F17" s="137">
        <f t="shared" si="0"/>
        <v>0</v>
      </c>
    </row>
    <row r="18" spans="1:7" x14ac:dyDescent="0.25">
      <c r="A18" s="134" t="s">
        <v>201</v>
      </c>
      <c r="B18" s="504" t="s">
        <v>202</v>
      </c>
      <c r="C18" s="134" t="s">
        <v>180</v>
      </c>
      <c r="D18" s="379">
        <v>90</v>
      </c>
      <c r="F18" s="137">
        <f t="shared" si="0"/>
        <v>0</v>
      </c>
    </row>
    <row r="19" spans="1:7" ht="26.4" x14ac:dyDescent="0.25">
      <c r="A19" s="134" t="s">
        <v>205</v>
      </c>
      <c r="B19" s="504" t="s">
        <v>206</v>
      </c>
      <c r="C19" s="134" t="s">
        <v>180</v>
      </c>
      <c r="D19" s="379">
        <v>59</v>
      </c>
      <c r="F19" s="137">
        <f t="shared" si="0"/>
        <v>0</v>
      </c>
    </row>
    <row r="20" spans="1:7" ht="26.4" x14ac:dyDescent="0.25">
      <c r="A20" s="134" t="s">
        <v>664</v>
      </c>
      <c r="B20" s="504" t="s">
        <v>475</v>
      </c>
      <c r="C20" s="134" t="s">
        <v>166</v>
      </c>
      <c r="D20" s="379">
        <v>148</v>
      </c>
      <c r="F20" s="137">
        <f t="shared" si="0"/>
        <v>0</v>
      </c>
    </row>
    <row r="21" spans="1:7" ht="26.4" x14ac:dyDescent="0.25">
      <c r="A21" s="134" t="s">
        <v>443</v>
      </c>
      <c r="B21" s="504" t="s">
        <v>444</v>
      </c>
      <c r="C21" s="134" t="s">
        <v>166</v>
      </c>
      <c r="D21" s="379">
        <v>2</v>
      </c>
      <c r="F21" s="137">
        <f t="shared" si="0"/>
        <v>0</v>
      </c>
    </row>
    <row r="22" spans="1:7" x14ac:dyDescent="0.25">
      <c r="A22" s="134" t="s">
        <v>236</v>
      </c>
      <c r="B22" s="504" t="s">
        <v>237</v>
      </c>
      <c r="C22" s="134" t="s">
        <v>160</v>
      </c>
      <c r="D22" s="379">
        <v>4</v>
      </c>
      <c r="F22" s="137">
        <f t="shared" si="0"/>
        <v>0</v>
      </c>
    </row>
    <row r="23" spans="1:7" ht="26.4" x14ac:dyDescent="0.25">
      <c r="A23" s="134" t="s">
        <v>238</v>
      </c>
      <c r="B23" s="504" t="s">
        <v>239</v>
      </c>
      <c r="C23" s="134" t="s">
        <v>173</v>
      </c>
      <c r="D23" s="379">
        <v>72</v>
      </c>
      <c r="F23" s="137">
        <f t="shared" si="0"/>
        <v>0</v>
      </c>
    </row>
    <row r="24" spans="1:7" ht="26.4" x14ac:dyDescent="0.25">
      <c r="A24" s="134" t="s">
        <v>240</v>
      </c>
      <c r="B24" s="504" t="s">
        <v>241</v>
      </c>
      <c r="C24" s="134" t="s">
        <v>160</v>
      </c>
      <c r="D24" s="379">
        <v>20</v>
      </c>
      <c r="F24" s="137">
        <f t="shared" si="0"/>
        <v>0</v>
      </c>
    </row>
    <row r="25" spans="1:7" x14ac:dyDescent="0.25">
      <c r="A25" s="134" t="s">
        <v>246</v>
      </c>
      <c r="B25" s="818" t="s">
        <v>247</v>
      </c>
      <c r="C25" s="134" t="s">
        <v>160</v>
      </c>
      <c r="D25" s="379">
        <v>1</v>
      </c>
      <c r="F25" s="137">
        <f t="shared" si="0"/>
        <v>0</v>
      </c>
    </row>
    <row r="27" spans="1:7" ht="13.8" thickBot="1" x14ac:dyDescent="0.3">
      <c r="A27" s="599"/>
      <c r="B27" s="599" t="s">
        <v>665</v>
      </c>
      <c r="C27" s="599"/>
      <c r="D27" s="600"/>
      <c r="E27" s="601"/>
      <c r="F27" s="601">
        <f>SUM(F7:F26)</f>
        <v>0</v>
      </c>
    </row>
    <row r="28" spans="1:7" ht="13.8" thickTop="1" x14ac:dyDescent="0.25">
      <c r="D28" s="134"/>
      <c r="E28" s="379"/>
    </row>
    <row r="29" spans="1:7" x14ac:dyDescent="0.25">
      <c r="D29" s="134"/>
      <c r="E29" s="379"/>
      <c r="G29" s="137"/>
    </row>
    <row r="30" spans="1:7" ht="16.2" thickBot="1" x14ac:dyDescent="0.3">
      <c r="A30" s="625"/>
      <c r="B30" s="630" t="s">
        <v>674</v>
      </c>
      <c r="C30" s="626"/>
      <c r="D30" s="627"/>
      <c r="E30" s="628"/>
      <c r="F30" s="627"/>
      <c r="G30" s="220"/>
    </row>
    <row r="31" spans="1:7" ht="13.8" thickBot="1" x14ac:dyDescent="0.3">
      <c r="A31" s="238">
        <v>1</v>
      </c>
      <c r="B31" s="239" t="s">
        <v>12</v>
      </c>
      <c r="C31" s="241"/>
      <c r="D31" s="240"/>
      <c r="E31" s="240"/>
      <c r="F31" s="891"/>
    </row>
    <row r="32" spans="1:7" x14ac:dyDescent="0.25">
      <c r="A32" s="243" t="s">
        <v>285</v>
      </c>
      <c r="B32" s="244" t="s">
        <v>27</v>
      </c>
      <c r="C32" s="246"/>
      <c r="D32" s="245"/>
      <c r="E32" s="245"/>
      <c r="F32" s="828"/>
    </row>
    <row r="33" spans="1:6" ht="26.4" x14ac:dyDescent="0.25">
      <c r="A33" s="248" t="s">
        <v>286</v>
      </c>
      <c r="B33" s="249" t="s">
        <v>28</v>
      </c>
      <c r="C33" s="251" t="s">
        <v>29</v>
      </c>
      <c r="D33" s="250">
        <v>1</v>
      </c>
      <c r="E33" s="252"/>
      <c r="F33" s="900">
        <f>ROUND(D33*E33,2)</f>
        <v>0</v>
      </c>
    </row>
    <row r="34" spans="1:6" ht="39.6" x14ac:dyDescent="0.25">
      <c r="A34" s="248" t="s">
        <v>287</v>
      </c>
      <c r="B34" s="254" t="s">
        <v>30</v>
      </c>
      <c r="C34" s="256" t="s">
        <v>29</v>
      </c>
      <c r="D34" s="255">
        <v>8</v>
      </c>
      <c r="E34" s="257"/>
      <c r="F34" s="901">
        <f>ROUND(D34*E34,2)</f>
        <v>0</v>
      </c>
    </row>
    <row r="35" spans="1:6" ht="26.4" x14ac:dyDescent="0.25">
      <c r="A35" s="541" t="s">
        <v>288</v>
      </c>
      <c r="B35" s="259" t="s">
        <v>31</v>
      </c>
      <c r="C35" s="261" t="s">
        <v>29</v>
      </c>
      <c r="D35" s="260">
        <v>19</v>
      </c>
      <c r="E35" s="262"/>
      <c r="F35" s="902">
        <f>ROUND(D35*E35,2)</f>
        <v>0</v>
      </c>
    </row>
    <row r="36" spans="1:6" ht="13.8" thickBot="1" x14ac:dyDescent="0.3">
      <c r="A36" s="609" t="s">
        <v>285</v>
      </c>
      <c r="B36" s="547" t="s">
        <v>27</v>
      </c>
      <c r="C36" s="549"/>
      <c r="D36" s="548"/>
      <c r="E36" s="548"/>
      <c r="F36" s="903">
        <f>SUM(F33:F35)</f>
        <v>0</v>
      </c>
    </row>
    <row r="37" spans="1:6" ht="13.8" thickTop="1" x14ac:dyDescent="0.25">
      <c r="A37" s="602" t="s">
        <v>289</v>
      </c>
      <c r="B37" s="603" t="s">
        <v>32</v>
      </c>
      <c r="C37" s="376"/>
      <c r="D37" s="375"/>
      <c r="E37" s="375"/>
      <c r="F37" s="904"/>
    </row>
    <row r="38" spans="1:6" ht="15.6" x14ac:dyDescent="0.25">
      <c r="A38" s="274" t="s">
        <v>290</v>
      </c>
      <c r="B38" s="279" t="s">
        <v>33</v>
      </c>
      <c r="C38" s="605" t="s">
        <v>666</v>
      </c>
      <c r="D38" s="604">
        <v>70</v>
      </c>
      <c r="E38" s="422"/>
      <c r="F38" s="905">
        <f t="shared" ref="F38:F44" si="1">ROUND(D38*E38,2)</f>
        <v>0</v>
      </c>
    </row>
    <row r="39" spans="1:6" ht="26.4" x14ac:dyDescent="0.25">
      <c r="A39" s="274" t="s">
        <v>292</v>
      </c>
      <c r="B39" s="279" t="s">
        <v>35</v>
      </c>
      <c r="C39" s="605" t="s">
        <v>667</v>
      </c>
      <c r="D39" s="604">
        <v>175</v>
      </c>
      <c r="E39" s="422"/>
      <c r="F39" s="905">
        <f t="shared" si="1"/>
        <v>0</v>
      </c>
    </row>
    <row r="40" spans="1:6" ht="26.4" x14ac:dyDescent="0.25">
      <c r="A40" s="274" t="s">
        <v>294</v>
      </c>
      <c r="B40" s="279" t="s">
        <v>37</v>
      </c>
      <c r="C40" s="605" t="s">
        <v>666</v>
      </c>
      <c r="D40" s="604">
        <v>70</v>
      </c>
      <c r="E40" s="422"/>
      <c r="F40" s="905">
        <f t="shared" si="1"/>
        <v>0</v>
      </c>
    </row>
    <row r="41" spans="1:6" ht="15.6" x14ac:dyDescent="0.25">
      <c r="A41" s="274" t="s">
        <v>296</v>
      </c>
      <c r="B41" s="279" t="s">
        <v>297</v>
      </c>
      <c r="C41" s="605" t="s">
        <v>666</v>
      </c>
      <c r="D41" s="604">
        <v>70</v>
      </c>
      <c r="E41" s="422"/>
      <c r="F41" s="905">
        <f t="shared" si="1"/>
        <v>0</v>
      </c>
    </row>
    <row r="42" spans="1:6" ht="52.8" x14ac:dyDescent="0.25">
      <c r="A42" s="274" t="s">
        <v>298</v>
      </c>
      <c r="B42" s="279" t="s">
        <v>299</v>
      </c>
      <c r="C42" s="605" t="s">
        <v>667</v>
      </c>
      <c r="D42" s="604">
        <v>6</v>
      </c>
      <c r="E42" s="422"/>
      <c r="F42" s="905">
        <f t="shared" si="1"/>
        <v>0</v>
      </c>
    </row>
    <row r="43" spans="1:6" ht="66" x14ac:dyDescent="0.25">
      <c r="A43" s="274" t="s">
        <v>300</v>
      </c>
      <c r="B43" s="279" t="s">
        <v>301</v>
      </c>
      <c r="C43" s="605" t="s">
        <v>667</v>
      </c>
      <c r="D43" s="604">
        <v>210</v>
      </c>
      <c r="E43" s="422"/>
      <c r="F43" s="905">
        <f t="shared" si="1"/>
        <v>0</v>
      </c>
    </row>
    <row r="44" spans="1:6" ht="26.4" x14ac:dyDescent="0.25">
      <c r="A44" s="306" t="s">
        <v>302</v>
      </c>
      <c r="B44" s="308" t="s">
        <v>303</v>
      </c>
      <c r="C44" s="606" t="s">
        <v>577</v>
      </c>
      <c r="D44" s="608">
        <v>55</v>
      </c>
      <c r="E44" s="607"/>
      <c r="F44" s="906">
        <f t="shared" si="1"/>
        <v>0</v>
      </c>
    </row>
    <row r="45" spans="1:6" ht="13.8" thickBot="1" x14ac:dyDescent="0.3">
      <c r="A45" s="609" t="s">
        <v>289</v>
      </c>
      <c r="B45" s="547" t="s">
        <v>32</v>
      </c>
      <c r="C45" s="549"/>
      <c r="D45" s="548"/>
      <c r="E45" s="548"/>
      <c r="F45" s="903">
        <f>SUM(F38:F44)</f>
        <v>0</v>
      </c>
    </row>
    <row r="46" spans="1:6" ht="13.8" thickTop="1" x14ac:dyDescent="0.25">
      <c r="A46" s="269" t="s">
        <v>305</v>
      </c>
      <c r="B46" s="270" t="s">
        <v>43</v>
      </c>
      <c r="C46" s="272"/>
      <c r="D46" s="271"/>
      <c r="E46" s="271"/>
      <c r="F46" s="825"/>
    </row>
    <row r="47" spans="1:6" ht="52.8" x14ac:dyDescent="0.25">
      <c r="A47" s="274" t="s">
        <v>306</v>
      </c>
      <c r="B47" s="259" t="s">
        <v>44</v>
      </c>
      <c r="C47" s="276" t="s">
        <v>293</v>
      </c>
      <c r="D47" s="260">
        <v>100</v>
      </c>
      <c r="E47" s="262"/>
      <c r="F47" s="862">
        <f>ROUND(D47*E47,2)</f>
        <v>0</v>
      </c>
    </row>
    <row r="48" spans="1:6" ht="52.8" x14ac:dyDescent="0.25">
      <c r="A48" s="274" t="s">
        <v>307</v>
      </c>
      <c r="B48" s="259" t="s">
        <v>45</v>
      </c>
      <c r="C48" s="276" t="s">
        <v>293</v>
      </c>
      <c r="D48" s="260">
        <v>60</v>
      </c>
      <c r="E48" s="262"/>
      <c r="F48" s="862">
        <f>ROUND(D48*E48,2)</f>
        <v>0</v>
      </c>
    </row>
    <row r="49" spans="1:6" ht="39.6" x14ac:dyDescent="0.25">
      <c r="A49" s="274" t="s">
        <v>308</v>
      </c>
      <c r="B49" s="259" t="s">
        <v>309</v>
      </c>
      <c r="C49" s="276" t="s">
        <v>293</v>
      </c>
      <c r="D49" s="260">
        <v>100</v>
      </c>
      <c r="E49" s="262"/>
      <c r="F49" s="862">
        <f>ROUND(D49*E49,2)</f>
        <v>0</v>
      </c>
    </row>
    <row r="50" spans="1:6" ht="26.4" x14ac:dyDescent="0.25">
      <c r="A50" s="306" t="s">
        <v>310</v>
      </c>
      <c r="B50" s="259" t="s">
        <v>47</v>
      </c>
      <c r="C50" s="281" t="s">
        <v>293</v>
      </c>
      <c r="D50" s="260">
        <v>240</v>
      </c>
      <c r="E50" s="262"/>
      <c r="F50" s="862">
        <f>ROUND(D50*E50,2)</f>
        <v>0</v>
      </c>
    </row>
    <row r="51" spans="1:6" ht="13.8" thickBot="1" x14ac:dyDescent="0.3">
      <c r="A51" s="546" t="s">
        <v>305</v>
      </c>
      <c r="B51" s="547" t="s">
        <v>43</v>
      </c>
      <c r="C51" s="549"/>
      <c r="D51" s="548"/>
      <c r="E51" s="548"/>
      <c r="F51" s="894">
        <f>SUM(F47:F50)</f>
        <v>0</v>
      </c>
    </row>
    <row r="52" spans="1:6" ht="13.8" thickTop="1" x14ac:dyDescent="0.25">
      <c r="A52" s="269" t="s">
        <v>311</v>
      </c>
      <c r="B52" s="270" t="s">
        <v>48</v>
      </c>
      <c r="C52" s="272"/>
      <c r="D52" s="271"/>
      <c r="E52" s="271"/>
      <c r="F52" s="825"/>
    </row>
    <row r="53" spans="1:6" ht="39.6" x14ac:dyDescent="0.25">
      <c r="A53" s="274" t="s">
        <v>312</v>
      </c>
      <c r="B53" s="254" t="s">
        <v>49</v>
      </c>
      <c r="C53" s="256" t="s">
        <v>29</v>
      </c>
      <c r="D53" s="255">
        <v>1</v>
      </c>
      <c r="E53" s="257"/>
      <c r="F53" s="861">
        <f>ROUND(D53*E53,2)</f>
        <v>0</v>
      </c>
    </row>
    <row r="54" spans="1:6" ht="39.6" x14ac:dyDescent="0.25">
      <c r="A54" s="306" t="s">
        <v>313</v>
      </c>
      <c r="B54" s="259" t="s">
        <v>50</v>
      </c>
      <c r="C54" s="261" t="s">
        <v>29</v>
      </c>
      <c r="D54" s="260">
        <v>1</v>
      </c>
      <c r="E54" s="262"/>
      <c r="F54" s="862">
        <f>ROUND(D54*E54,2)</f>
        <v>0</v>
      </c>
    </row>
    <row r="55" spans="1:6" ht="13.8" thickBot="1" x14ac:dyDescent="0.3">
      <c r="A55" s="546" t="s">
        <v>311</v>
      </c>
      <c r="B55" s="547" t="s">
        <v>48</v>
      </c>
      <c r="C55" s="549"/>
      <c r="D55" s="548"/>
      <c r="E55" s="548"/>
      <c r="F55" s="894">
        <f>SUM(F53:F54)</f>
        <v>0</v>
      </c>
    </row>
    <row r="56" spans="1:6" ht="16.8" thickTop="1" thickBot="1" x14ac:dyDescent="0.3">
      <c r="A56" s="550" t="s">
        <v>275</v>
      </c>
      <c r="B56" s="551" t="s">
        <v>12</v>
      </c>
      <c r="C56" s="553"/>
      <c r="D56" s="552"/>
      <c r="E56" s="552"/>
      <c r="F56" s="895">
        <f>SUM(F55+F45+F36+F51)</f>
        <v>0</v>
      </c>
    </row>
    <row r="57" spans="1:6" x14ac:dyDescent="0.25">
      <c r="A57" s="288" t="s">
        <v>276</v>
      </c>
      <c r="B57" s="289" t="s">
        <v>13</v>
      </c>
      <c r="C57" s="272"/>
      <c r="D57" s="271"/>
      <c r="E57" s="271"/>
      <c r="F57" s="825"/>
    </row>
    <row r="58" spans="1:6" ht="15.6" x14ac:dyDescent="0.25">
      <c r="A58" s="274" t="s">
        <v>314</v>
      </c>
      <c r="B58" s="254" t="s">
        <v>315</v>
      </c>
      <c r="C58" s="276" t="s">
        <v>293</v>
      </c>
      <c r="D58" s="255">
        <v>10</v>
      </c>
      <c r="E58" s="257"/>
      <c r="F58" s="861">
        <f t="shared" ref="F58:F65" si="2">ROUND(D58*E58,2)</f>
        <v>0</v>
      </c>
    </row>
    <row r="59" spans="1:6" ht="15.6" x14ac:dyDescent="0.25">
      <c r="A59" s="274" t="s">
        <v>316</v>
      </c>
      <c r="B59" s="254" t="s">
        <v>317</v>
      </c>
      <c r="C59" s="276" t="s">
        <v>293</v>
      </c>
      <c r="D59" s="255">
        <v>35</v>
      </c>
      <c r="E59" s="257"/>
      <c r="F59" s="861">
        <f t="shared" si="2"/>
        <v>0</v>
      </c>
    </row>
    <row r="60" spans="1:6" ht="26.4" x14ac:dyDescent="0.25">
      <c r="A60" s="274" t="s">
        <v>318</v>
      </c>
      <c r="B60" s="254" t="s">
        <v>52</v>
      </c>
      <c r="C60" s="276" t="s">
        <v>293</v>
      </c>
      <c r="D60" s="255">
        <v>250</v>
      </c>
      <c r="E60" s="257"/>
      <c r="F60" s="861">
        <f t="shared" si="2"/>
        <v>0</v>
      </c>
    </row>
    <row r="61" spans="1:6" ht="39.6" x14ac:dyDescent="0.25">
      <c r="A61" s="274" t="s">
        <v>319</v>
      </c>
      <c r="B61" s="254" t="s">
        <v>53</v>
      </c>
      <c r="C61" s="256" t="s">
        <v>29</v>
      </c>
      <c r="D61" s="255">
        <v>1</v>
      </c>
      <c r="E61" s="257"/>
      <c r="F61" s="861">
        <f t="shared" si="2"/>
        <v>0</v>
      </c>
    </row>
    <row r="62" spans="1:6" ht="52.8" x14ac:dyDescent="0.25">
      <c r="A62" s="274" t="s">
        <v>320</v>
      </c>
      <c r="B62" s="367" t="s">
        <v>321</v>
      </c>
      <c r="C62" s="276" t="s">
        <v>293</v>
      </c>
      <c r="D62" s="255">
        <v>12</v>
      </c>
      <c r="E62" s="290"/>
      <c r="F62" s="861">
        <f t="shared" si="2"/>
        <v>0</v>
      </c>
    </row>
    <row r="63" spans="1:6" ht="52.8" x14ac:dyDescent="0.25">
      <c r="A63" s="274" t="s">
        <v>322</v>
      </c>
      <c r="B63" s="367" t="s">
        <v>323</v>
      </c>
      <c r="C63" s="276" t="s">
        <v>293</v>
      </c>
      <c r="D63" s="255">
        <v>3</v>
      </c>
      <c r="E63" s="290"/>
      <c r="F63" s="861">
        <f t="shared" si="2"/>
        <v>0</v>
      </c>
    </row>
    <row r="64" spans="1:6" ht="52.8" x14ac:dyDescent="0.25">
      <c r="A64" s="274" t="s">
        <v>324</v>
      </c>
      <c r="B64" s="367" t="s">
        <v>325</v>
      </c>
      <c r="C64" s="276" t="s">
        <v>293</v>
      </c>
      <c r="D64" s="255">
        <v>12</v>
      </c>
      <c r="E64" s="257"/>
      <c r="F64" s="861">
        <f t="shared" si="2"/>
        <v>0</v>
      </c>
    </row>
    <row r="65" spans="1:6" ht="66" x14ac:dyDescent="0.25">
      <c r="A65" s="306" t="s">
        <v>326</v>
      </c>
      <c r="B65" s="610" t="s">
        <v>327</v>
      </c>
      <c r="C65" s="281" t="s">
        <v>293</v>
      </c>
      <c r="D65" s="260">
        <v>65</v>
      </c>
      <c r="E65" s="262"/>
      <c r="F65" s="862">
        <f t="shared" si="2"/>
        <v>0</v>
      </c>
    </row>
    <row r="66" spans="1:6" ht="13.8" thickBot="1" x14ac:dyDescent="0.3">
      <c r="A66" s="609" t="s">
        <v>276</v>
      </c>
      <c r="B66" s="547" t="s">
        <v>13</v>
      </c>
      <c r="C66" s="549"/>
      <c r="D66" s="548"/>
      <c r="E66" s="548"/>
      <c r="F66" s="903">
        <f>SUM(F58:F65)</f>
        <v>0</v>
      </c>
    </row>
    <row r="67" spans="1:6" ht="16.8" thickTop="1" thickBot="1" x14ac:dyDescent="0.3">
      <c r="A67" s="550" t="s">
        <v>276</v>
      </c>
      <c r="B67" s="551" t="s">
        <v>13</v>
      </c>
      <c r="C67" s="553"/>
      <c r="D67" s="552"/>
      <c r="E67" s="552"/>
      <c r="F67" s="895">
        <f>SUM(F66)</f>
        <v>0</v>
      </c>
    </row>
    <row r="68" spans="1:6" x14ac:dyDescent="0.25">
      <c r="A68" s="291" t="s">
        <v>277</v>
      </c>
      <c r="B68" s="292" t="s">
        <v>14</v>
      </c>
      <c r="C68" s="246"/>
      <c r="D68" s="245"/>
      <c r="E68" s="245"/>
      <c r="F68" s="828"/>
    </row>
    <row r="69" spans="1:6" x14ac:dyDescent="0.25">
      <c r="A69" s="294"/>
      <c r="B69" s="295" t="s">
        <v>25</v>
      </c>
      <c r="C69" s="215"/>
      <c r="D69" s="214"/>
      <c r="E69" s="296"/>
      <c r="F69" s="826">
        <f>ROUND(D69*E69,2)</f>
        <v>0</v>
      </c>
    </row>
    <row r="70" spans="1:6" ht="39.6" x14ac:dyDescent="0.25">
      <c r="A70" s="366"/>
      <c r="B70" s="367" t="s">
        <v>57</v>
      </c>
      <c r="C70" s="229"/>
      <c r="D70" s="228"/>
      <c r="E70" s="298"/>
      <c r="F70" s="829">
        <f>ROUND(D70*E70,2)</f>
        <v>0</v>
      </c>
    </row>
    <row r="71" spans="1:6" x14ac:dyDescent="0.25">
      <c r="A71" s="299" t="s">
        <v>328</v>
      </c>
      <c r="B71" s="300" t="s">
        <v>58</v>
      </c>
      <c r="C71" s="302"/>
      <c r="D71" s="301"/>
      <c r="E71" s="301"/>
      <c r="F71" s="830"/>
    </row>
    <row r="72" spans="1:6" ht="26.4" x14ac:dyDescent="0.25">
      <c r="A72" s="274" t="s">
        <v>329</v>
      </c>
      <c r="B72" s="297" t="s">
        <v>60</v>
      </c>
      <c r="C72" s="276" t="s">
        <v>304</v>
      </c>
      <c r="D72" s="255">
        <v>8</v>
      </c>
      <c r="E72" s="290"/>
      <c r="F72" s="862">
        <f t="shared" ref="F72:F73" si="3">ROUND(D72*E72,2)</f>
        <v>0</v>
      </c>
    </row>
    <row r="73" spans="1:6" ht="27" thickBot="1" x14ac:dyDescent="0.3">
      <c r="A73" s="274" t="s">
        <v>456</v>
      </c>
      <c r="B73" s="297" t="s">
        <v>61</v>
      </c>
      <c r="C73" s="276" t="s">
        <v>304</v>
      </c>
      <c r="D73" s="255">
        <v>6</v>
      </c>
      <c r="E73" s="290"/>
      <c r="F73" s="862">
        <f t="shared" si="3"/>
        <v>0</v>
      </c>
    </row>
    <row r="74" spans="1:6" ht="13.8" thickBot="1" x14ac:dyDescent="0.3">
      <c r="A74" s="264" t="s">
        <v>328</v>
      </c>
      <c r="B74" s="265" t="s">
        <v>58</v>
      </c>
      <c r="C74" s="267"/>
      <c r="D74" s="266"/>
      <c r="E74" s="266"/>
      <c r="F74" s="823">
        <f>SUM(F72:F73)</f>
        <v>0</v>
      </c>
    </row>
    <row r="75" spans="1:6" x14ac:dyDescent="0.25">
      <c r="A75" s="304" t="s">
        <v>331</v>
      </c>
      <c r="B75" s="270" t="s">
        <v>65</v>
      </c>
      <c r="C75" s="272"/>
      <c r="D75" s="271"/>
      <c r="E75" s="271"/>
      <c r="F75" s="864"/>
    </row>
    <row r="76" spans="1:6" ht="26.4" x14ac:dyDescent="0.25">
      <c r="A76" s="306" t="s">
        <v>332</v>
      </c>
      <c r="B76" s="259" t="s">
        <v>66</v>
      </c>
      <c r="C76" s="281" t="s">
        <v>293</v>
      </c>
      <c r="D76" s="260">
        <v>85</v>
      </c>
      <c r="E76" s="307"/>
      <c r="F76" s="862">
        <f t="shared" ref="F76:F77" si="4">ROUND(D76*E76,2)</f>
        <v>0</v>
      </c>
    </row>
    <row r="77" spans="1:6" ht="39.6" x14ac:dyDescent="0.25">
      <c r="A77" s="306" t="s">
        <v>333</v>
      </c>
      <c r="B77" s="259" t="s">
        <v>67</v>
      </c>
      <c r="C77" s="281" t="s">
        <v>291</v>
      </c>
      <c r="D77" s="260">
        <v>13</v>
      </c>
      <c r="E77" s="307"/>
      <c r="F77" s="862">
        <f t="shared" si="4"/>
        <v>0</v>
      </c>
    </row>
    <row r="78" spans="1:6" x14ac:dyDescent="0.25">
      <c r="A78" s="611" t="s">
        <v>331</v>
      </c>
      <c r="B78" s="612" t="s">
        <v>65</v>
      </c>
      <c r="C78" s="613"/>
      <c r="D78" s="614"/>
      <c r="E78" s="614"/>
      <c r="F78" s="907">
        <f>SUM(F76:F77)</f>
        <v>0</v>
      </c>
    </row>
    <row r="79" spans="1:6" ht="16.2" thickBot="1" x14ac:dyDescent="0.3">
      <c r="A79" s="615" t="s">
        <v>277</v>
      </c>
      <c r="B79" s="616" t="s">
        <v>14</v>
      </c>
      <c r="C79" s="617"/>
      <c r="D79" s="618"/>
      <c r="E79" s="618"/>
      <c r="F79" s="908">
        <f>F78+F74</f>
        <v>0</v>
      </c>
    </row>
    <row r="80" spans="1:6" ht="13.8" thickTop="1" x14ac:dyDescent="0.25">
      <c r="A80" s="288" t="s">
        <v>278</v>
      </c>
      <c r="B80" s="289" t="s">
        <v>15</v>
      </c>
      <c r="C80" s="272"/>
      <c r="D80" s="271"/>
      <c r="E80" s="271"/>
      <c r="F80" s="825"/>
    </row>
    <row r="81" spans="1:6" x14ac:dyDescent="0.25">
      <c r="A81" s="299" t="s">
        <v>334</v>
      </c>
      <c r="B81" s="300" t="s">
        <v>69</v>
      </c>
      <c r="C81" s="302"/>
      <c r="D81" s="301"/>
      <c r="E81" s="301"/>
      <c r="F81" s="830"/>
    </row>
    <row r="82" spans="1:6" ht="39.6" x14ac:dyDescent="0.25">
      <c r="A82" s="306" t="s">
        <v>335</v>
      </c>
      <c r="B82" s="254" t="s">
        <v>70</v>
      </c>
      <c r="C82" s="276" t="s">
        <v>291</v>
      </c>
      <c r="D82" s="255">
        <v>70</v>
      </c>
      <c r="E82" s="257"/>
      <c r="F82" s="861">
        <f>ROUND(D82*E82,2)</f>
        <v>0</v>
      </c>
    </row>
    <row r="83" spans="1:6" ht="15.6" x14ac:dyDescent="0.25">
      <c r="A83" s="306" t="s">
        <v>336</v>
      </c>
      <c r="B83" s="254" t="s">
        <v>71</v>
      </c>
      <c r="C83" s="276" t="s">
        <v>293</v>
      </c>
      <c r="D83" s="255">
        <v>175</v>
      </c>
      <c r="E83" s="257"/>
      <c r="F83" s="861">
        <f>ROUND(D83*E83,2)</f>
        <v>0</v>
      </c>
    </row>
    <row r="84" spans="1:6" ht="15.6" x14ac:dyDescent="0.25">
      <c r="A84" s="306" t="s">
        <v>337</v>
      </c>
      <c r="B84" s="254" t="s">
        <v>72</v>
      </c>
      <c r="C84" s="276" t="s">
        <v>293</v>
      </c>
      <c r="D84" s="255">
        <v>175</v>
      </c>
      <c r="E84" s="257"/>
      <c r="F84" s="861">
        <f>ROUND(D84*E84,2)</f>
        <v>0</v>
      </c>
    </row>
    <row r="85" spans="1:6" ht="26.4" x14ac:dyDescent="0.25">
      <c r="A85" s="306" t="s">
        <v>668</v>
      </c>
      <c r="B85" s="259" t="s">
        <v>669</v>
      </c>
      <c r="C85" s="281" t="s">
        <v>293</v>
      </c>
      <c r="D85" s="260">
        <v>50</v>
      </c>
      <c r="E85" s="262"/>
      <c r="F85" s="862">
        <f>ROUND(D85*E85,2)</f>
        <v>0</v>
      </c>
    </row>
    <row r="86" spans="1:6" ht="13.8" thickBot="1" x14ac:dyDescent="0.3">
      <c r="A86" s="546" t="s">
        <v>334</v>
      </c>
      <c r="B86" s="547" t="s">
        <v>69</v>
      </c>
      <c r="C86" s="549"/>
      <c r="D86" s="548"/>
      <c r="E86" s="548"/>
      <c r="F86" s="894">
        <f>SUM(F82:F85)</f>
        <v>0</v>
      </c>
    </row>
    <row r="87" spans="1:6" ht="13.8" thickTop="1" x14ac:dyDescent="0.25">
      <c r="A87" s="269" t="s">
        <v>338</v>
      </c>
      <c r="B87" s="270" t="s">
        <v>73</v>
      </c>
      <c r="C87" s="272"/>
      <c r="D87" s="271"/>
      <c r="E87" s="271"/>
      <c r="F87" s="825"/>
    </row>
    <row r="88" spans="1:6" ht="15.6" x14ac:dyDescent="0.25">
      <c r="A88" s="274" t="s">
        <v>339</v>
      </c>
      <c r="B88" s="254" t="s">
        <v>74</v>
      </c>
      <c r="C88" s="276" t="s">
        <v>291</v>
      </c>
      <c r="D88" s="255">
        <v>70</v>
      </c>
      <c r="E88" s="257"/>
      <c r="F88" s="861">
        <f>ROUND(D88*E88,2)</f>
        <v>0</v>
      </c>
    </row>
    <row r="89" spans="1:6" ht="26.4" x14ac:dyDescent="0.25">
      <c r="A89" s="306" t="s">
        <v>340</v>
      </c>
      <c r="B89" s="259" t="s">
        <v>75</v>
      </c>
      <c r="C89" s="281" t="s">
        <v>291</v>
      </c>
      <c r="D89" s="260">
        <v>20</v>
      </c>
      <c r="E89" s="262"/>
      <c r="F89" s="862">
        <f>ROUND(D89*E89,2)</f>
        <v>0</v>
      </c>
    </row>
    <row r="90" spans="1:6" ht="13.8" thickBot="1" x14ac:dyDescent="0.3">
      <c r="A90" s="546" t="s">
        <v>338</v>
      </c>
      <c r="B90" s="547" t="s">
        <v>73</v>
      </c>
      <c r="C90" s="549"/>
      <c r="D90" s="548"/>
      <c r="E90" s="548"/>
      <c r="F90" s="894">
        <f>SUM(F88:F89)</f>
        <v>0</v>
      </c>
    </row>
    <row r="91" spans="1:6" ht="13.8" thickTop="1" x14ac:dyDescent="0.25">
      <c r="A91" s="269" t="s">
        <v>341</v>
      </c>
      <c r="B91" s="270" t="s">
        <v>76</v>
      </c>
      <c r="C91" s="272"/>
      <c r="D91" s="271"/>
      <c r="E91" s="271"/>
      <c r="F91" s="825"/>
    </row>
    <row r="92" spans="1:6" ht="52.8" x14ac:dyDescent="0.25">
      <c r="A92" s="306" t="s">
        <v>342</v>
      </c>
      <c r="B92" s="308" t="s">
        <v>343</v>
      </c>
      <c r="C92" s="261" t="s">
        <v>29</v>
      </c>
      <c r="D92" s="260">
        <v>10</v>
      </c>
      <c r="E92" s="262"/>
      <c r="F92" s="862">
        <f>ROUND(D92*E92,2)</f>
        <v>0</v>
      </c>
    </row>
    <row r="93" spans="1:6" ht="39.6" x14ac:dyDescent="0.25">
      <c r="A93" s="306" t="s">
        <v>344</v>
      </c>
      <c r="B93" s="308" t="s">
        <v>78</v>
      </c>
      <c r="C93" s="276" t="s">
        <v>291</v>
      </c>
      <c r="D93" s="255">
        <v>20</v>
      </c>
      <c r="E93" s="262"/>
      <c r="F93" s="862">
        <f>ROUND(D93*E93,2)</f>
        <v>0</v>
      </c>
    </row>
    <row r="94" spans="1:6" ht="39.6" x14ac:dyDescent="0.25">
      <c r="A94" s="306" t="s">
        <v>345</v>
      </c>
      <c r="B94" s="308" t="s">
        <v>79</v>
      </c>
      <c r="C94" s="281" t="s">
        <v>293</v>
      </c>
      <c r="D94" s="260">
        <v>3</v>
      </c>
      <c r="E94" s="262"/>
      <c r="F94" s="862">
        <f>ROUND(D94*E94,2)</f>
        <v>0</v>
      </c>
    </row>
    <row r="95" spans="1:6" ht="13.8" thickBot="1" x14ac:dyDescent="0.3">
      <c r="A95" s="546" t="s">
        <v>341</v>
      </c>
      <c r="B95" s="547" t="s">
        <v>76</v>
      </c>
      <c r="C95" s="549"/>
      <c r="D95" s="548"/>
      <c r="E95" s="548"/>
      <c r="F95" s="894">
        <f>SUM(F92:F94)</f>
        <v>0</v>
      </c>
    </row>
    <row r="96" spans="1:6" ht="16.8" thickTop="1" thickBot="1" x14ac:dyDescent="0.3">
      <c r="A96" s="550" t="s">
        <v>278</v>
      </c>
      <c r="B96" s="551" t="s">
        <v>15</v>
      </c>
      <c r="C96" s="553"/>
      <c r="D96" s="552"/>
      <c r="E96" s="552"/>
      <c r="F96" s="895">
        <f>F95+F90+F86</f>
        <v>0</v>
      </c>
    </row>
    <row r="97" spans="1:6" x14ac:dyDescent="0.25">
      <c r="A97" s="313" t="s">
        <v>279</v>
      </c>
      <c r="B97" s="289" t="s">
        <v>16</v>
      </c>
      <c r="C97" s="272"/>
      <c r="D97" s="271"/>
      <c r="E97" s="271"/>
      <c r="F97" s="864"/>
    </row>
    <row r="98" spans="1:6" x14ac:dyDescent="0.25">
      <c r="A98" s="299" t="s">
        <v>348</v>
      </c>
      <c r="B98" s="300" t="s">
        <v>80</v>
      </c>
      <c r="C98" s="302"/>
      <c r="D98" s="301"/>
      <c r="E98" s="301"/>
      <c r="F98" s="830"/>
    </row>
    <row r="99" spans="1:6" ht="26.4" x14ac:dyDescent="0.25">
      <c r="A99" s="274" t="s">
        <v>349</v>
      </c>
      <c r="B99" s="254" t="s">
        <v>670</v>
      </c>
      <c r="C99" s="276" t="s">
        <v>293</v>
      </c>
      <c r="D99" s="255">
        <v>18</v>
      </c>
      <c r="E99" s="257"/>
      <c r="F99" s="861">
        <f>ROUND(D99*E99,2)</f>
        <v>0</v>
      </c>
    </row>
    <row r="100" spans="1:6" ht="26.4" x14ac:dyDescent="0.25">
      <c r="A100" s="306" t="s">
        <v>350</v>
      </c>
      <c r="B100" s="259" t="s">
        <v>82</v>
      </c>
      <c r="C100" s="281" t="s">
        <v>293</v>
      </c>
      <c r="D100" s="260">
        <v>70</v>
      </c>
      <c r="E100" s="262"/>
      <c r="F100" s="862">
        <f>ROUND(D100*E100,2)</f>
        <v>0</v>
      </c>
    </row>
    <row r="101" spans="1:6" ht="13.8" thickBot="1" x14ac:dyDescent="0.3">
      <c r="A101" s="546" t="s">
        <v>348</v>
      </c>
      <c r="B101" s="547" t="s">
        <v>80</v>
      </c>
      <c r="C101" s="549"/>
      <c r="D101" s="548"/>
      <c r="E101" s="548"/>
      <c r="F101" s="894">
        <f>SUM(F99:F100)</f>
        <v>0</v>
      </c>
    </row>
    <row r="102" spans="1:6" ht="13.8" thickTop="1" x14ac:dyDescent="0.25">
      <c r="A102" s="269" t="s">
        <v>351</v>
      </c>
      <c r="B102" s="270" t="s">
        <v>84</v>
      </c>
      <c r="C102" s="272"/>
      <c r="D102" s="271"/>
      <c r="E102" s="271"/>
      <c r="F102" s="825"/>
    </row>
    <row r="103" spans="1:6" ht="26.4" x14ac:dyDescent="0.25">
      <c r="A103" s="274" t="s">
        <v>352</v>
      </c>
      <c r="B103" s="254" t="s">
        <v>88</v>
      </c>
      <c r="C103" s="276" t="s">
        <v>86</v>
      </c>
      <c r="D103" s="255">
        <v>1750</v>
      </c>
      <c r="E103" s="257"/>
      <c r="F103" s="861">
        <f>ROUND(D103*E103,2)</f>
        <v>0</v>
      </c>
    </row>
    <row r="104" spans="1:6" ht="39.6" x14ac:dyDescent="0.25">
      <c r="A104" s="274" t="s">
        <v>353</v>
      </c>
      <c r="B104" s="254" t="s">
        <v>89</v>
      </c>
      <c r="C104" s="276" t="s">
        <v>86</v>
      </c>
      <c r="D104" s="255">
        <v>4480</v>
      </c>
      <c r="E104" s="257"/>
      <c r="F104" s="861">
        <f>ROUND(D104*E104,2)</f>
        <v>0</v>
      </c>
    </row>
    <row r="105" spans="1:6" ht="26.4" x14ac:dyDescent="0.25">
      <c r="A105" s="274" t="s">
        <v>354</v>
      </c>
      <c r="B105" s="254" t="s">
        <v>90</v>
      </c>
      <c r="C105" s="276" t="s">
        <v>86</v>
      </c>
      <c r="D105" s="255">
        <v>1900</v>
      </c>
      <c r="E105" s="257"/>
      <c r="F105" s="861">
        <f>ROUND(D105*E105,2)</f>
        <v>0</v>
      </c>
    </row>
    <row r="106" spans="1:6" ht="26.4" x14ac:dyDescent="0.25">
      <c r="A106" s="306" t="s">
        <v>355</v>
      </c>
      <c r="B106" s="259" t="s">
        <v>92</v>
      </c>
      <c r="C106" s="281" t="s">
        <v>29</v>
      </c>
      <c r="D106" s="260">
        <v>1</v>
      </c>
      <c r="E106" s="262"/>
      <c r="F106" s="862">
        <f>ROUND(D106*E106,2)</f>
        <v>0</v>
      </c>
    </row>
    <row r="107" spans="1:6" ht="13.8" thickBot="1" x14ac:dyDescent="0.3">
      <c r="A107" s="546" t="s">
        <v>351</v>
      </c>
      <c r="B107" s="547" t="s">
        <v>84</v>
      </c>
      <c r="C107" s="549"/>
      <c r="D107" s="548"/>
      <c r="E107" s="548"/>
      <c r="F107" s="894">
        <f>SUM(F103:F106)</f>
        <v>0</v>
      </c>
    </row>
    <row r="108" spans="1:6" ht="13.8" thickTop="1" x14ac:dyDescent="0.25">
      <c r="A108" s="269" t="s">
        <v>356</v>
      </c>
      <c r="B108" s="270" t="s">
        <v>94</v>
      </c>
      <c r="C108" s="272"/>
      <c r="D108" s="271"/>
      <c r="E108" s="271"/>
      <c r="F108" s="825"/>
    </row>
    <row r="109" spans="1:6" ht="66" x14ac:dyDescent="0.25">
      <c r="A109" s="274" t="s">
        <v>357</v>
      </c>
      <c r="B109" s="279" t="s">
        <v>358</v>
      </c>
      <c r="C109" s="276" t="s">
        <v>304</v>
      </c>
      <c r="D109" s="255">
        <v>41</v>
      </c>
      <c r="E109" s="257"/>
      <c r="F109" s="861">
        <f>ROUND(D109*E109,2)</f>
        <v>0</v>
      </c>
    </row>
    <row r="110" spans="1:6" ht="52.8" x14ac:dyDescent="0.25">
      <c r="A110" s="306" t="s">
        <v>359</v>
      </c>
      <c r="B110" s="308" t="s">
        <v>97</v>
      </c>
      <c r="C110" s="281" t="s">
        <v>304</v>
      </c>
      <c r="D110" s="260">
        <v>18</v>
      </c>
      <c r="E110" s="262"/>
      <c r="F110" s="862">
        <f>ROUND(D110*E110,2)</f>
        <v>0</v>
      </c>
    </row>
    <row r="111" spans="1:6" ht="13.8" thickBot="1" x14ac:dyDescent="0.3">
      <c r="A111" s="546" t="s">
        <v>356</v>
      </c>
      <c r="B111" s="547" t="s">
        <v>94</v>
      </c>
      <c r="C111" s="549"/>
      <c r="D111" s="548"/>
      <c r="E111" s="548"/>
      <c r="F111" s="894">
        <f>SUM(F109:F110)</f>
        <v>0</v>
      </c>
    </row>
    <row r="112" spans="1:6" ht="13.8" thickTop="1" x14ac:dyDescent="0.25">
      <c r="A112" s="269" t="s">
        <v>360</v>
      </c>
      <c r="B112" s="270" t="s">
        <v>361</v>
      </c>
      <c r="C112" s="272"/>
      <c r="D112" s="271"/>
      <c r="E112" s="271"/>
      <c r="F112" s="825"/>
    </row>
    <row r="113" spans="1:6" ht="39.6" x14ac:dyDescent="0.25">
      <c r="A113" s="306" t="s">
        <v>362</v>
      </c>
      <c r="B113" s="259" t="s">
        <v>461</v>
      </c>
      <c r="C113" s="281" t="s">
        <v>293</v>
      </c>
      <c r="D113" s="260">
        <v>5</v>
      </c>
      <c r="E113" s="262"/>
      <c r="F113" s="862">
        <f>ROUND(D113*E113,2)</f>
        <v>0</v>
      </c>
    </row>
    <row r="114" spans="1:6" ht="13.8" thickBot="1" x14ac:dyDescent="0.3">
      <c r="A114" s="546" t="s">
        <v>360</v>
      </c>
      <c r="B114" s="547" t="s">
        <v>361</v>
      </c>
      <c r="C114" s="549"/>
      <c r="D114" s="548"/>
      <c r="E114" s="548"/>
      <c r="F114" s="894">
        <f>SUM(F113:F113)</f>
        <v>0</v>
      </c>
    </row>
    <row r="115" spans="1:6" ht="13.8" thickTop="1" x14ac:dyDescent="0.25">
      <c r="A115" s="269" t="s">
        <v>364</v>
      </c>
      <c r="B115" s="270" t="s">
        <v>98</v>
      </c>
      <c r="C115" s="272"/>
      <c r="D115" s="271"/>
      <c r="E115" s="271"/>
      <c r="F115" s="829">
        <f t="shared" ref="F115:F134" si="5">ROUND(D115*E115,2)</f>
        <v>0</v>
      </c>
    </row>
    <row r="116" spans="1:6" ht="26.4" x14ac:dyDescent="0.25">
      <c r="A116" s="274" t="s">
        <v>365</v>
      </c>
      <c r="B116" s="320" t="s">
        <v>99</v>
      </c>
      <c r="C116" s="276" t="s">
        <v>293</v>
      </c>
      <c r="D116" s="255">
        <v>500</v>
      </c>
      <c r="E116" s="257"/>
      <c r="F116" s="861">
        <f t="shared" si="5"/>
        <v>0</v>
      </c>
    </row>
    <row r="117" spans="1:6" ht="66" x14ac:dyDescent="0.25">
      <c r="A117" s="274" t="s">
        <v>366</v>
      </c>
      <c r="B117" s="320" t="s">
        <v>367</v>
      </c>
      <c r="C117" s="276" t="s">
        <v>291</v>
      </c>
      <c r="D117" s="255">
        <v>18</v>
      </c>
      <c r="E117" s="257"/>
      <c r="F117" s="861">
        <f t="shared" si="5"/>
        <v>0</v>
      </c>
    </row>
    <row r="118" spans="1:6" ht="66" x14ac:dyDescent="0.25">
      <c r="A118" s="274" t="s">
        <v>368</v>
      </c>
      <c r="B118" s="320" t="s">
        <v>369</v>
      </c>
      <c r="C118" s="276" t="s">
        <v>291</v>
      </c>
      <c r="D118" s="255">
        <v>21</v>
      </c>
      <c r="E118" s="257"/>
      <c r="F118" s="861">
        <f t="shared" si="5"/>
        <v>0</v>
      </c>
    </row>
    <row r="119" spans="1:6" ht="79.2" x14ac:dyDescent="0.25">
      <c r="A119" s="274" t="s">
        <v>370</v>
      </c>
      <c r="B119" s="320" t="s">
        <v>371</v>
      </c>
      <c r="C119" s="276" t="s">
        <v>291</v>
      </c>
      <c r="D119" s="255">
        <v>11</v>
      </c>
      <c r="E119" s="257"/>
      <c r="F119" s="861">
        <f t="shared" si="5"/>
        <v>0</v>
      </c>
    </row>
    <row r="120" spans="1:6" ht="42" x14ac:dyDescent="0.25">
      <c r="A120" s="274" t="s">
        <v>372</v>
      </c>
      <c r="B120" s="320" t="s">
        <v>373</v>
      </c>
      <c r="C120" s="276" t="s">
        <v>293</v>
      </c>
      <c r="D120" s="255">
        <v>11</v>
      </c>
      <c r="E120" s="290"/>
      <c r="F120" s="861">
        <f t="shared" si="5"/>
        <v>0</v>
      </c>
    </row>
    <row r="121" spans="1:6" ht="42" x14ac:dyDescent="0.25">
      <c r="A121" s="274" t="s">
        <v>374</v>
      </c>
      <c r="B121" s="320" t="s">
        <v>375</v>
      </c>
      <c r="C121" s="276" t="s">
        <v>293</v>
      </c>
      <c r="D121" s="255">
        <v>3</v>
      </c>
      <c r="E121" s="290"/>
      <c r="F121" s="861">
        <f t="shared" si="5"/>
        <v>0</v>
      </c>
    </row>
    <row r="122" spans="1:6" ht="42" x14ac:dyDescent="0.25">
      <c r="A122" s="274" t="s">
        <v>376</v>
      </c>
      <c r="B122" s="320" t="s">
        <v>377</v>
      </c>
      <c r="C122" s="276" t="s">
        <v>293</v>
      </c>
      <c r="D122" s="255">
        <v>12</v>
      </c>
      <c r="E122" s="290"/>
      <c r="F122" s="861">
        <f t="shared" si="5"/>
        <v>0</v>
      </c>
    </row>
    <row r="123" spans="1:6" ht="55.2" x14ac:dyDescent="0.25">
      <c r="A123" s="274" t="s">
        <v>378</v>
      </c>
      <c r="B123" s="320" t="s">
        <v>379</v>
      </c>
      <c r="C123" s="276" t="s">
        <v>293</v>
      </c>
      <c r="D123" s="255">
        <v>65</v>
      </c>
      <c r="E123" s="290"/>
      <c r="F123" s="861">
        <f t="shared" si="5"/>
        <v>0</v>
      </c>
    </row>
    <row r="124" spans="1:6" ht="39.6" x14ac:dyDescent="0.25">
      <c r="A124" s="274" t="s">
        <v>380</v>
      </c>
      <c r="B124" s="320" t="s">
        <v>381</v>
      </c>
      <c r="C124" s="276" t="s">
        <v>293</v>
      </c>
      <c r="D124" s="255">
        <v>12</v>
      </c>
      <c r="E124" s="257"/>
      <c r="F124" s="861">
        <f t="shared" si="5"/>
        <v>0</v>
      </c>
    </row>
    <row r="125" spans="1:6" ht="39.6" x14ac:dyDescent="0.25">
      <c r="A125" s="274" t="s">
        <v>382</v>
      </c>
      <c r="B125" s="279" t="s">
        <v>383</v>
      </c>
      <c r="C125" s="276" t="s">
        <v>293</v>
      </c>
      <c r="D125" s="255">
        <v>3</v>
      </c>
      <c r="E125" s="257"/>
      <c r="F125" s="861">
        <f t="shared" si="5"/>
        <v>0</v>
      </c>
    </row>
    <row r="126" spans="1:6" ht="39.6" x14ac:dyDescent="0.25">
      <c r="A126" s="274" t="s">
        <v>384</v>
      </c>
      <c r="B126" s="279" t="s">
        <v>385</v>
      </c>
      <c r="C126" s="276" t="s">
        <v>293</v>
      </c>
      <c r="D126" s="255">
        <v>12</v>
      </c>
      <c r="E126" s="257"/>
      <c r="F126" s="861">
        <f t="shared" si="5"/>
        <v>0</v>
      </c>
    </row>
    <row r="127" spans="1:6" ht="39.6" x14ac:dyDescent="0.25">
      <c r="A127" s="274" t="s">
        <v>386</v>
      </c>
      <c r="B127" s="279" t="s">
        <v>387</v>
      </c>
      <c r="C127" s="276" t="s">
        <v>293</v>
      </c>
      <c r="D127" s="255">
        <v>65</v>
      </c>
      <c r="E127" s="257"/>
      <c r="F127" s="861">
        <f t="shared" si="5"/>
        <v>0</v>
      </c>
    </row>
    <row r="128" spans="1:6" ht="52.8" x14ac:dyDescent="0.25">
      <c r="A128" s="274" t="s">
        <v>388</v>
      </c>
      <c r="B128" s="279" t="s">
        <v>389</v>
      </c>
      <c r="C128" s="276" t="s">
        <v>293</v>
      </c>
      <c r="D128" s="255">
        <v>105</v>
      </c>
      <c r="E128" s="290"/>
      <c r="F128" s="861">
        <f t="shared" si="5"/>
        <v>0</v>
      </c>
    </row>
    <row r="129" spans="1:6" ht="39.6" x14ac:dyDescent="0.25">
      <c r="A129" s="274" t="s">
        <v>390</v>
      </c>
      <c r="B129" s="279" t="s">
        <v>391</v>
      </c>
      <c r="C129" s="276" t="s">
        <v>293</v>
      </c>
      <c r="D129" s="255">
        <v>12</v>
      </c>
      <c r="E129" s="257"/>
      <c r="F129" s="861">
        <f t="shared" si="5"/>
        <v>0</v>
      </c>
    </row>
    <row r="130" spans="1:6" ht="39.6" x14ac:dyDescent="0.25">
      <c r="A130" s="274" t="s">
        <v>392</v>
      </c>
      <c r="B130" s="279" t="s">
        <v>393</v>
      </c>
      <c r="C130" s="276" t="s">
        <v>293</v>
      </c>
      <c r="D130" s="255">
        <v>3</v>
      </c>
      <c r="E130" s="257"/>
      <c r="F130" s="861">
        <f t="shared" si="5"/>
        <v>0</v>
      </c>
    </row>
    <row r="131" spans="1:6" ht="39.6" x14ac:dyDescent="0.25">
      <c r="A131" s="274" t="s">
        <v>394</v>
      </c>
      <c r="B131" s="279" t="s">
        <v>395</v>
      </c>
      <c r="C131" s="276" t="s">
        <v>293</v>
      </c>
      <c r="D131" s="255">
        <v>12</v>
      </c>
      <c r="E131" s="257"/>
      <c r="F131" s="861">
        <f t="shared" si="5"/>
        <v>0</v>
      </c>
    </row>
    <row r="132" spans="1:6" ht="39.6" x14ac:dyDescent="0.25">
      <c r="A132" s="274" t="s">
        <v>396</v>
      </c>
      <c r="B132" s="279" t="s">
        <v>397</v>
      </c>
      <c r="C132" s="276" t="s">
        <v>293</v>
      </c>
      <c r="D132" s="255">
        <v>65</v>
      </c>
      <c r="E132" s="257"/>
      <c r="F132" s="861">
        <f t="shared" si="5"/>
        <v>0</v>
      </c>
    </row>
    <row r="133" spans="1:6" ht="39.6" x14ac:dyDescent="0.25">
      <c r="A133" s="274" t="s">
        <v>398</v>
      </c>
      <c r="B133" s="320" t="s">
        <v>399</v>
      </c>
      <c r="C133" s="276" t="s">
        <v>293</v>
      </c>
      <c r="D133" s="255">
        <v>300</v>
      </c>
      <c r="E133" s="290"/>
      <c r="F133" s="861">
        <f t="shared" si="5"/>
        <v>0</v>
      </c>
    </row>
    <row r="134" spans="1:6" ht="39.6" x14ac:dyDescent="0.25">
      <c r="A134" s="306" t="s">
        <v>400</v>
      </c>
      <c r="B134" s="555" t="s">
        <v>401</v>
      </c>
      <c r="C134" s="281" t="s">
        <v>293</v>
      </c>
      <c r="D134" s="260">
        <v>400</v>
      </c>
      <c r="E134" s="307"/>
      <c r="F134" s="862">
        <f t="shared" si="5"/>
        <v>0</v>
      </c>
    </row>
    <row r="135" spans="1:6" ht="13.8" thickBot="1" x14ac:dyDescent="0.3">
      <c r="A135" s="546" t="s">
        <v>364</v>
      </c>
      <c r="B135" s="547" t="s">
        <v>98</v>
      </c>
      <c r="C135" s="549"/>
      <c r="D135" s="548"/>
      <c r="E135" s="548"/>
      <c r="F135" s="894">
        <f>SUM(F116:F134)</f>
        <v>0</v>
      </c>
    </row>
    <row r="136" spans="1:6" ht="13.8" thickTop="1" x14ac:dyDescent="0.25">
      <c r="A136" s="269" t="s">
        <v>402</v>
      </c>
      <c r="B136" s="270" t="s">
        <v>114</v>
      </c>
      <c r="C136" s="272"/>
      <c r="D136" s="271"/>
      <c r="E136" s="271"/>
      <c r="F136" s="825"/>
    </row>
    <row r="137" spans="1:6" ht="52.8" x14ac:dyDescent="0.25">
      <c r="A137" s="306" t="s">
        <v>403</v>
      </c>
      <c r="B137" s="259" t="s">
        <v>404</v>
      </c>
      <c r="C137" s="261" t="s">
        <v>29</v>
      </c>
      <c r="D137" s="260">
        <v>40</v>
      </c>
      <c r="E137" s="262"/>
      <c r="F137" s="862">
        <f>ROUND(D137*E137,2)</f>
        <v>0</v>
      </c>
    </row>
    <row r="138" spans="1:6" ht="13.8" thickBot="1" x14ac:dyDescent="0.3">
      <c r="A138" s="546" t="s">
        <v>402</v>
      </c>
      <c r="B138" s="547" t="s">
        <v>114</v>
      </c>
      <c r="C138" s="549"/>
      <c r="D138" s="548"/>
      <c r="E138" s="548"/>
      <c r="F138" s="894">
        <f>SUM(F137:F137)</f>
        <v>0</v>
      </c>
    </row>
    <row r="139" spans="1:6" ht="13.8" thickTop="1" x14ac:dyDescent="0.25">
      <c r="A139" s="269" t="s">
        <v>405</v>
      </c>
      <c r="B139" s="270" t="s">
        <v>120</v>
      </c>
      <c r="C139" s="272"/>
      <c r="D139" s="271"/>
      <c r="E139" s="271"/>
      <c r="F139" s="825"/>
    </row>
    <row r="140" spans="1:6" ht="52.8" x14ac:dyDescent="0.25">
      <c r="A140" s="274" t="s">
        <v>406</v>
      </c>
      <c r="B140" s="254" t="s">
        <v>407</v>
      </c>
      <c r="C140" s="276" t="s">
        <v>291</v>
      </c>
      <c r="D140" s="255">
        <v>71</v>
      </c>
      <c r="E140" s="257"/>
      <c r="F140" s="861">
        <f>ROUND(D140*E140,2)</f>
        <v>0</v>
      </c>
    </row>
    <row r="141" spans="1:6" ht="52.8" x14ac:dyDescent="0.25">
      <c r="A141" s="274" t="s">
        <v>408</v>
      </c>
      <c r="B141" s="254" t="s">
        <v>409</v>
      </c>
      <c r="C141" s="276" t="s">
        <v>291</v>
      </c>
      <c r="D141" s="255">
        <v>25.5</v>
      </c>
      <c r="E141" s="257"/>
      <c r="F141" s="861">
        <f>ROUND(D141*E141,2)</f>
        <v>0</v>
      </c>
    </row>
    <row r="142" spans="1:6" ht="52.8" x14ac:dyDescent="0.25">
      <c r="A142" s="274" t="s">
        <v>410</v>
      </c>
      <c r="B142" s="254" t="s">
        <v>123</v>
      </c>
      <c r="C142" s="276" t="s">
        <v>291</v>
      </c>
      <c r="D142" s="255">
        <v>10</v>
      </c>
      <c r="E142" s="257"/>
      <c r="F142" s="861">
        <f>ROUND(D142*E142,2)</f>
        <v>0</v>
      </c>
    </row>
    <row r="143" spans="1:6" ht="26.4" x14ac:dyDescent="0.25">
      <c r="A143" s="274" t="s">
        <v>411</v>
      </c>
      <c r="B143" s="254" t="s">
        <v>124</v>
      </c>
      <c r="C143" s="256" t="s">
        <v>29</v>
      </c>
      <c r="D143" s="255">
        <v>14</v>
      </c>
      <c r="E143" s="257"/>
      <c r="F143" s="861">
        <f>ROUND(D143*E143,2)</f>
        <v>0</v>
      </c>
    </row>
    <row r="144" spans="1:6" ht="26.4" x14ac:dyDescent="0.25">
      <c r="A144" s="306" t="s">
        <v>412</v>
      </c>
      <c r="B144" s="259" t="s">
        <v>671</v>
      </c>
      <c r="C144" s="261" t="s">
        <v>29</v>
      </c>
      <c r="D144" s="260">
        <v>1</v>
      </c>
      <c r="E144" s="262"/>
      <c r="F144" s="862">
        <f>ROUND(D144*E144,2)</f>
        <v>0</v>
      </c>
    </row>
    <row r="145" spans="1:6" ht="13.8" thickBot="1" x14ac:dyDescent="0.3">
      <c r="A145" s="546" t="s">
        <v>405</v>
      </c>
      <c r="B145" s="547" t="s">
        <v>120</v>
      </c>
      <c r="C145" s="549"/>
      <c r="D145" s="548"/>
      <c r="E145" s="548"/>
      <c r="F145" s="894">
        <f>SUM(F140:F144)</f>
        <v>0</v>
      </c>
    </row>
    <row r="146" spans="1:6" ht="13.8" thickTop="1" x14ac:dyDescent="0.25">
      <c r="A146" s="269" t="s">
        <v>414</v>
      </c>
      <c r="B146" s="270" t="s">
        <v>126</v>
      </c>
      <c r="C146" s="272"/>
      <c r="D146" s="271"/>
      <c r="E146" s="271"/>
      <c r="F146" s="825"/>
    </row>
    <row r="147" spans="1:6" ht="15.6" x14ac:dyDescent="0.25">
      <c r="A147" s="274" t="s">
        <v>415</v>
      </c>
      <c r="B147" s="254" t="s">
        <v>127</v>
      </c>
      <c r="C147" s="276" t="s">
        <v>293</v>
      </c>
      <c r="D147" s="255">
        <v>210</v>
      </c>
      <c r="E147" s="257"/>
      <c r="F147" s="861">
        <f t="shared" ref="F147:F154" si="6">ROUND(D147*E147,2)</f>
        <v>0</v>
      </c>
    </row>
    <row r="148" spans="1:6" ht="28.8" x14ac:dyDescent="0.25">
      <c r="A148" s="274" t="s">
        <v>416</v>
      </c>
      <c r="B148" s="254" t="s">
        <v>417</v>
      </c>
      <c r="C148" s="276" t="s">
        <v>293</v>
      </c>
      <c r="D148" s="255">
        <v>210</v>
      </c>
      <c r="E148" s="257"/>
      <c r="F148" s="861">
        <f t="shared" si="6"/>
        <v>0</v>
      </c>
    </row>
    <row r="149" spans="1:6" ht="28.8" x14ac:dyDescent="0.25">
      <c r="A149" s="274" t="s">
        <v>418</v>
      </c>
      <c r="B149" s="254" t="s">
        <v>419</v>
      </c>
      <c r="C149" s="276" t="s">
        <v>293</v>
      </c>
      <c r="D149" s="255">
        <v>210</v>
      </c>
      <c r="E149" s="257"/>
      <c r="F149" s="861">
        <f t="shared" si="6"/>
        <v>0</v>
      </c>
    </row>
    <row r="150" spans="1:6" ht="28.8" x14ac:dyDescent="0.25">
      <c r="A150" s="274" t="s">
        <v>420</v>
      </c>
      <c r="B150" s="254" t="s">
        <v>421</v>
      </c>
      <c r="C150" s="276" t="s">
        <v>293</v>
      </c>
      <c r="D150" s="255">
        <v>210</v>
      </c>
      <c r="E150" s="257"/>
      <c r="F150" s="861">
        <f t="shared" si="6"/>
        <v>0</v>
      </c>
    </row>
    <row r="151" spans="1:6" ht="26.4" x14ac:dyDescent="0.25">
      <c r="A151" s="274" t="s">
        <v>422</v>
      </c>
      <c r="B151" s="254" t="s">
        <v>672</v>
      </c>
      <c r="C151" s="276" t="s">
        <v>293</v>
      </c>
      <c r="D151" s="255">
        <v>210</v>
      </c>
      <c r="E151" s="257"/>
      <c r="F151" s="861">
        <f t="shared" si="6"/>
        <v>0</v>
      </c>
    </row>
    <row r="152" spans="1:6" ht="52.8" x14ac:dyDescent="0.25">
      <c r="A152" s="274" t="s">
        <v>423</v>
      </c>
      <c r="B152" s="254" t="s">
        <v>424</v>
      </c>
      <c r="C152" s="276" t="s">
        <v>291</v>
      </c>
      <c r="D152" s="255">
        <v>90</v>
      </c>
      <c r="E152" s="257"/>
      <c r="F152" s="861">
        <f t="shared" si="6"/>
        <v>0</v>
      </c>
    </row>
    <row r="153" spans="1:6" ht="39.6" x14ac:dyDescent="0.25">
      <c r="A153" s="274" t="s">
        <v>425</v>
      </c>
      <c r="B153" s="254" t="s">
        <v>133</v>
      </c>
      <c r="C153" s="276" t="s">
        <v>291</v>
      </c>
      <c r="D153" s="255">
        <v>70</v>
      </c>
      <c r="E153" s="257"/>
      <c r="F153" s="861">
        <f t="shared" si="6"/>
        <v>0</v>
      </c>
    </row>
    <row r="154" spans="1:6" ht="26.4" x14ac:dyDescent="0.25">
      <c r="A154" s="306" t="s">
        <v>426</v>
      </c>
      <c r="B154" s="259" t="s">
        <v>134</v>
      </c>
      <c r="C154" s="281" t="s">
        <v>291</v>
      </c>
      <c r="D154" s="260">
        <v>3</v>
      </c>
      <c r="E154" s="262"/>
      <c r="F154" s="862">
        <f t="shared" si="6"/>
        <v>0</v>
      </c>
    </row>
    <row r="155" spans="1:6" ht="13.8" thickBot="1" x14ac:dyDescent="0.3">
      <c r="A155" s="546" t="s">
        <v>414</v>
      </c>
      <c r="B155" s="547" t="s">
        <v>126</v>
      </c>
      <c r="C155" s="549"/>
      <c r="D155" s="548"/>
      <c r="E155" s="548"/>
      <c r="F155" s="894">
        <f>SUM(F147:F154)</f>
        <v>0</v>
      </c>
    </row>
    <row r="156" spans="1:6" ht="16.8" thickTop="1" thickBot="1" x14ac:dyDescent="0.3">
      <c r="A156" s="550" t="s">
        <v>279</v>
      </c>
      <c r="B156" s="551" t="s">
        <v>16</v>
      </c>
      <c r="C156" s="553"/>
      <c r="D156" s="552"/>
      <c r="E156" s="552"/>
      <c r="F156" s="895">
        <f>F155+F145+F138+F135+F111+F107+F101+F114</f>
        <v>0</v>
      </c>
    </row>
    <row r="157" spans="1:6" x14ac:dyDescent="0.25">
      <c r="A157" s="288" t="s">
        <v>280</v>
      </c>
      <c r="B157" s="289" t="s">
        <v>17</v>
      </c>
      <c r="C157" s="272"/>
      <c r="D157" s="271"/>
      <c r="E157" s="271"/>
      <c r="F157" s="825"/>
    </row>
    <row r="158" spans="1:6" x14ac:dyDescent="0.25">
      <c r="A158" s="299" t="s">
        <v>427</v>
      </c>
      <c r="B158" s="300" t="s">
        <v>137</v>
      </c>
      <c r="C158" s="302"/>
      <c r="D158" s="301"/>
      <c r="E158" s="301"/>
      <c r="F158" s="830"/>
    </row>
    <row r="159" spans="1:6" ht="26.4" x14ac:dyDescent="0.25">
      <c r="A159" s="306" t="s">
        <v>428</v>
      </c>
      <c r="B159" s="259" t="s">
        <v>429</v>
      </c>
      <c r="C159" s="281" t="s">
        <v>291</v>
      </c>
      <c r="D159" s="260">
        <v>70</v>
      </c>
      <c r="E159" s="262"/>
      <c r="F159" s="862">
        <f>ROUND(D159*E159,2)</f>
        <v>0</v>
      </c>
    </row>
    <row r="160" spans="1:6" ht="13.8" thickBot="1" x14ac:dyDescent="0.3">
      <c r="A160" s="546" t="s">
        <v>427</v>
      </c>
      <c r="B160" s="547" t="s">
        <v>137</v>
      </c>
      <c r="C160" s="619"/>
      <c r="D160" s="620"/>
      <c r="E160" s="620"/>
      <c r="F160" s="909">
        <f>SUM(F159:F159)</f>
        <v>0</v>
      </c>
    </row>
    <row r="161" spans="1:6" ht="13.8" thickTop="1" x14ac:dyDescent="0.25">
      <c r="A161" s="288" t="s">
        <v>430</v>
      </c>
      <c r="B161" s="735" t="s">
        <v>140</v>
      </c>
      <c r="C161" s="376"/>
      <c r="D161" s="375"/>
      <c r="E161" s="375"/>
      <c r="F161" s="904"/>
    </row>
    <row r="162" spans="1:6" x14ac:dyDescent="0.25">
      <c r="A162" s="306" t="s">
        <v>431</v>
      </c>
      <c r="B162" s="763" t="s">
        <v>141</v>
      </c>
      <c r="C162" s="261" t="s">
        <v>29</v>
      </c>
      <c r="D162" s="260">
        <v>1</v>
      </c>
      <c r="E162" s="260"/>
      <c r="F162" s="862">
        <f>ROUND(D162*E162,2)</f>
        <v>0</v>
      </c>
    </row>
    <row r="163" spans="1:6" ht="13.8" thickBot="1" x14ac:dyDescent="0.3">
      <c r="A163" s="560" t="s">
        <v>432</v>
      </c>
      <c r="B163" s="764" t="s">
        <v>142</v>
      </c>
      <c r="C163" s="621" t="s">
        <v>29</v>
      </c>
      <c r="D163" s="562">
        <v>1</v>
      </c>
      <c r="E163" s="622"/>
      <c r="F163" s="910">
        <f>ROUND(D163*E163,2)</f>
        <v>0</v>
      </c>
    </row>
    <row r="164" spans="1:6" ht="13.8" thickBot="1" x14ac:dyDescent="0.3">
      <c r="A164" s="537" t="s">
        <v>430</v>
      </c>
      <c r="B164" s="538" t="s">
        <v>140</v>
      </c>
      <c r="C164" s="623"/>
      <c r="D164" s="624"/>
      <c r="E164" s="624"/>
      <c r="F164" s="911">
        <f>SUM(F162:F163)</f>
        <v>0</v>
      </c>
    </row>
    <row r="165" spans="1:6" ht="16.8" thickTop="1" thickBot="1" x14ac:dyDescent="0.3">
      <c r="A165" s="550" t="s">
        <v>280</v>
      </c>
      <c r="B165" s="551" t="s">
        <v>17</v>
      </c>
      <c r="C165" s="553"/>
      <c r="D165" s="552"/>
      <c r="E165" s="552"/>
      <c r="F165" s="895">
        <f>SUM(F164+F160)</f>
        <v>0</v>
      </c>
    </row>
    <row r="166" spans="1:6" x14ac:dyDescent="0.25">
      <c r="A166" s="288" t="s">
        <v>281</v>
      </c>
      <c r="B166" s="736" t="s">
        <v>18</v>
      </c>
      <c r="C166" s="376"/>
      <c r="D166" s="375"/>
      <c r="E166" s="375"/>
      <c r="F166" s="904"/>
    </row>
    <row r="167" spans="1:6" ht="13.8" thickBot="1" x14ac:dyDescent="0.3">
      <c r="A167" s="274" t="s">
        <v>281</v>
      </c>
      <c r="B167" s="737" t="s">
        <v>143</v>
      </c>
      <c r="C167" s="256" t="s">
        <v>29</v>
      </c>
      <c r="D167" s="255">
        <v>1</v>
      </c>
      <c r="E167" s="255">
        <f>F165+F156+F96+F79+F67+F56</f>
        <v>0</v>
      </c>
      <c r="F167" s="861">
        <f>E167*0.1</f>
        <v>0</v>
      </c>
    </row>
    <row r="168" spans="1:6" ht="16.2" thickBot="1" x14ac:dyDescent="0.3">
      <c r="A168" s="536" t="s">
        <v>281</v>
      </c>
      <c r="B168" s="529" t="s">
        <v>18</v>
      </c>
      <c r="C168" s="531"/>
      <c r="D168" s="530"/>
      <c r="E168" s="530"/>
      <c r="F168" s="912">
        <f>F167</f>
        <v>0</v>
      </c>
    </row>
    <row r="169" spans="1:6" ht="15.6" thickBot="1" x14ac:dyDescent="0.3">
      <c r="A169" s="325"/>
      <c r="B169" s="326" t="s">
        <v>1</v>
      </c>
      <c r="C169" s="328"/>
      <c r="D169" s="327"/>
      <c r="E169" s="329"/>
      <c r="F169" s="831">
        <f>F165+F156+F96+F79+F67+F56+F168</f>
        <v>0</v>
      </c>
    </row>
    <row r="170" spans="1:6" ht="15.6" thickBot="1" x14ac:dyDescent="0.3">
      <c r="A170" s="325"/>
      <c r="B170" s="326" t="s">
        <v>2</v>
      </c>
      <c r="C170" s="328"/>
      <c r="D170" s="327"/>
      <c r="E170" s="329"/>
      <c r="F170" s="831">
        <f>F169*0.22</f>
        <v>0</v>
      </c>
    </row>
    <row r="171" spans="1:6" ht="16.2" thickBot="1" x14ac:dyDescent="0.3">
      <c r="A171" s="325"/>
      <c r="B171" s="331" t="s">
        <v>0</v>
      </c>
      <c r="C171" s="328"/>
      <c r="D171" s="327"/>
      <c r="E171" s="329"/>
      <c r="F171" s="832">
        <f>SUM(F169:F170)</f>
        <v>0</v>
      </c>
    </row>
  </sheetData>
  <mergeCells count="4">
    <mergeCell ref="A1:B1"/>
    <mergeCell ref="A2:E2"/>
    <mergeCell ref="A3:E3"/>
    <mergeCell ref="A4:E4"/>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3"/>
  <sheetViews>
    <sheetView topLeftCell="A9" zoomScaleNormal="100" zoomScaleSheetLayoutView="100" zoomScalePageLayoutView="70" workbookViewId="0">
      <selection activeCell="G5" sqref="G5"/>
    </sheetView>
  </sheetViews>
  <sheetFormatPr defaultColWidth="9.109375" defaultRowHeight="18" customHeight="1" x14ac:dyDescent="0.25"/>
  <cols>
    <col min="1" max="1" width="10.44140625" style="666" customWidth="1"/>
    <col min="2" max="2" width="36.44140625" style="665" customWidth="1"/>
    <col min="3" max="3" width="11.5546875" style="663" customWidth="1"/>
    <col min="4" max="4" width="7.44140625" style="664" customWidth="1"/>
    <col min="5" max="5" width="13.44140625" style="663" customWidth="1"/>
    <col min="6" max="6" width="13.6640625" style="662" customWidth="1"/>
    <col min="7" max="7" width="9.109375" style="661"/>
    <col min="8" max="8" width="13.6640625" style="661" bestFit="1" customWidth="1"/>
    <col min="9" max="16384" width="9.109375" style="661"/>
  </cols>
  <sheetData>
    <row r="1" spans="1:10" s="699" customFormat="1" ht="18" customHeight="1" x14ac:dyDescent="0.25">
      <c r="A1" s="982" t="s">
        <v>685</v>
      </c>
      <c r="B1" s="982"/>
      <c r="C1" s="982"/>
      <c r="D1" s="982"/>
      <c r="E1" s="982"/>
      <c r="F1" s="982"/>
    </row>
    <row r="2" spans="1:10" s="699" customFormat="1" ht="18" customHeight="1" thickBot="1" x14ac:dyDescent="0.3">
      <c r="A2" s="700"/>
      <c r="B2" s="700"/>
      <c r="C2" s="700"/>
      <c r="D2" s="700"/>
      <c r="E2" s="700"/>
      <c r="F2" s="700"/>
    </row>
    <row r="3" spans="1:10" s="699" customFormat="1" ht="17.399999999999999" thickBot="1" x14ac:dyDescent="0.3">
      <c r="A3" s="985" t="s">
        <v>758</v>
      </c>
      <c r="B3" s="986"/>
      <c r="C3" s="986"/>
      <c r="D3" s="986"/>
      <c r="E3" s="986"/>
      <c r="F3" s="987"/>
    </row>
    <row r="4" spans="1:10" s="681" customFormat="1" ht="13.8" x14ac:dyDescent="0.25">
      <c r="A4" s="698" t="s">
        <v>683</v>
      </c>
      <c r="B4" s="697" t="s">
        <v>682</v>
      </c>
      <c r="C4" s="695" t="s">
        <v>681</v>
      </c>
      <c r="D4" s="696" t="s">
        <v>255</v>
      </c>
      <c r="E4" s="695" t="s">
        <v>680</v>
      </c>
      <c r="F4" s="694" t="s">
        <v>679</v>
      </c>
      <c r="J4" s="683"/>
    </row>
    <row r="5" spans="1:10" s="681" customFormat="1" ht="118.8" x14ac:dyDescent="0.25">
      <c r="A5" s="693" t="s">
        <v>285</v>
      </c>
      <c r="B5" s="703" t="s">
        <v>701</v>
      </c>
      <c r="C5" s="689" t="s">
        <v>693</v>
      </c>
      <c r="D5" s="701">
        <v>90</v>
      </c>
      <c r="E5" s="701"/>
      <c r="F5" s="819">
        <f>ROUND(E5*D5,2)</f>
        <v>0</v>
      </c>
      <c r="J5" s="683"/>
    </row>
    <row r="6" spans="1:10" s="681" customFormat="1" ht="79.2" x14ac:dyDescent="0.25">
      <c r="A6" s="693" t="s">
        <v>289</v>
      </c>
      <c r="B6" s="704" t="s">
        <v>700</v>
      </c>
      <c r="C6" s="689" t="s">
        <v>693</v>
      </c>
      <c r="D6" s="701">
        <v>60</v>
      </c>
      <c r="E6" s="701"/>
      <c r="F6" s="819">
        <f t="shared" ref="F6:F13" si="0">ROUND(E6*D6,2)</f>
        <v>0</v>
      </c>
      <c r="J6" s="683"/>
    </row>
    <row r="7" spans="1:10" s="681" customFormat="1" ht="66" x14ac:dyDescent="0.25">
      <c r="A7" s="693" t="s">
        <v>305</v>
      </c>
      <c r="B7" s="703" t="s">
        <v>699</v>
      </c>
      <c r="C7" s="702" t="s">
        <v>693</v>
      </c>
      <c r="D7" s="701">
        <v>15</v>
      </c>
      <c r="E7" s="701"/>
      <c r="F7" s="819">
        <f t="shared" si="0"/>
        <v>0</v>
      </c>
      <c r="J7" s="683"/>
    </row>
    <row r="8" spans="1:10" s="681" customFormat="1" ht="39.6" x14ac:dyDescent="0.25">
      <c r="A8" s="693" t="s">
        <v>311</v>
      </c>
      <c r="B8" s="703" t="s">
        <v>698</v>
      </c>
      <c r="C8" s="702" t="s">
        <v>686</v>
      </c>
      <c r="D8" s="701">
        <v>40</v>
      </c>
      <c r="E8" s="701"/>
      <c r="F8" s="819">
        <f t="shared" si="0"/>
        <v>0</v>
      </c>
      <c r="J8" s="683"/>
    </row>
    <row r="9" spans="1:10" s="681" customFormat="1" ht="26.4" x14ac:dyDescent="0.25">
      <c r="A9" s="693" t="s">
        <v>697</v>
      </c>
      <c r="B9" s="703" t="s">
        <v>696</v>
      </c>
      <c r="C9" s="689" t="s">
        <v>686</v>
      </c>
      <c r="D9" s="701">
        <v>30</v>
      </c>
      <c r="E9" s="701"/>
      <c r="F9" s="819">
        <f t="shared" si="0"/>
        <v>0</v>
      </c>
      <c r="J9" s="683"/>
    </row>
    <row r="10" spans="1:10" s="681" customFormat="1" ht="66" x14ac:dyDescent="0.25">
      <c r="A10" s="693" t="s">
        <v>695</v>
      </c>
      <c r="B10" s="703" t="s">
        <v>694</v>
      </c>
      <c r="C10" s="689" t="s">
        <v>693</v>
      </c>
      <c r="D10" s="701">
        <v>10</v>
      </c>
      <c r="E10" s="701"/>
      <c r="F10" s="819">
        <f t="shared" si="0"/>
        <v>0</v>
      </c>
      <c r="J10" s="683"/>
    </row>
    <row r="11" spans="1:10" s="681" customFormat="1" ht="26.4" x14ac:dyDescent="0.25">
      <c r="A11" s="693" t="s">
        <v>692</v>
      </c>
      <c r="B11" s="703" t="s">
        <v>691</v>
      </c>
      <c r="C11" s="702" t="s">
        <v>686</v>
      </c>
      <c r="D11" s="701">
        <v>1</v>
      </c>
      <c r="E11" s="701"/>
      <c r="F11" s="819">
        <f t="shared" si="0"/>
        <v>0</v>
      </c>
      <c r="J11" s="683"/>
    </row>
    <row r="12" spans="1:10" s="681" customFormat="1" ht="39.6" x14ac:dyDescent="0.25">
      <c r="A12" s="693" t="s">
        <v>690</v>
      </c>
      <c r="B12" s="703" t="s">
        <v>689</v>
      </c>
      <c r="C12" s="702" t="s">
        <v>686</v>
      </c>
      <c r="D12" s="701">
        <v>1</v>
      </c>
      <c r="E12" s="701"/>
      <c r="F12" s="819">
        <f t="shared" si="0"/>
        <v>0</v>
      </c>
      <c r="J12" s="683"/>
    </row>
    <row r="13" spans="1:10" s="681" customFormat="1" ht="40.200000000000003" thickBot="1" x14ac:dyDescent="0.3">
      <c r="A13" s="693" t="s">
        <v>688</v>
      </c>
      <c r="B13" s="703" t="s">
        <v>687</v>
      </c>
      <c r="C13" s="702" t="s">
        <v>686</v>
      </c>
      <c r="D13" s="701">
        <v>1</v>
      </c>
      <c r="E13" s="701"/>
      <c r="F13" s="819">
        <f t="shared" si="0"/>
        <v>0</v>
      </c>
      <c r="J13" s="683"/>
    </row>
    <row r="14" spans="1:10" s="667" customFormat="1" ht="26.1" customHeight="1" thickBot="1" x14ac:dyDescent="0.3">
      <c r="A14" s="983" t="s">
        <v>675</v>
      </c>
      <c r="B14" s="984"/>
      <c r="C14" s="705"/>
      <c r="D14" s="705"/>
      <c r="E14" s="682"/>
      <c r="F14" s="820">
        <f>SUM(F5:F13)</f>
        <v>0</v>
      </c>
    </row>
    <row r="15" spans="1:10" s="667" customFormat="1" ht="26.1" customHeight="1" x14ac:dyDescent="0.25">
      <c r="A15" s="673"/>
      <c r="B15" s="673"/>
      <c r="C15" s="673"/>
      <c r="D15" s="673"/>
      <c r="E15" s="673"/>
      <c r="F15" s="678"/>
    </row>
    <row r="16" spans="1:10" s="681" customFormat="1" ht="30" customHeight="1" x14ac:dyDescent="0.25">
      <c r="A16" s="673"/>
      <c r="B16" s="673"/>
      <c r="C16" s="673"/>
      <c r="D16" s="673"/>
      <c r="E16" s="673"/>
      <c r="F16" s="678"/>
    </row>
    <row r="17" spans="1:6" s="681" customFormat="1" ht="30" customHeight="1" x14ac:dyDescent="0.25">
      <c r="A17" s="680"/>
      <c r="B17" s="680"/>
      <c r="C17" s="680"/>
      <c r="D17" s="680"/>
      <c r="E17" s="680"/>
      <c r="F17" s="679"/>
    </row>
    <row r="18" spans="1:6" s="681" customFormat="1" ht="30" customHeight="1" x14ac:dyDescent="0.25">
      <c r="A18" s="680"/>
      <c r="B18" s="680"/>
      <c r="C18" s="680"/>
      <c r="D18" s="680"/>
      <c r="E18" s="680"/>
      <c r="F18" s="679"/>
    </row>
    <row r="19" spans="1:6" s="681" customFormat="1" ht="30" customHeight="1" x14ac:dyDescent="0.25">
      <c r="A19" s="680"/>
      <c r="B19" s="680"/>
      <c r="C19" s="680"/>
      <c r="D19" s="680"/>
      <c r="E19" s="680"/>
      <c r="F19" s="679"/>
    </row>
    <row r="20" spans="1:6" s="681" customFormat="1" ht="30" customHeight="1" x14ac:dyDescent="0.25">
      <c r="A20" s="680"/>
      <c r="B20" s="680"/>
      <c r="C20" s="680"/>
      <c r="D20" s="680"/>
      <c r="E20" s="680"/>
      <c r="F20" s="679"/>
    </row>
    <row r="21" spans="1:6" s="681" customFormat="1" ht="30" customHeight="1" x14ac:dyDescent="0.25">
      <c r="A21" s="680"/>
      <c r="B21" s="680"/>
      <c r="C21" s="680"/>
      <c r="D21" s="680"/>
      <c r="E21" s="680"/>
      <c r="F21" s="679"/>
    </row>
    <row r="22" spans="1:6" s="667" customFormat="1" ht="26.1" customHeight="1" x14ac:dyDescent="0.25">
      <c r="A22" s="680"/>
      <c r="B22" s="680"/>
      <c r="C22" s="680"/>
      <c r="D22" s="680"/>
      <c r="E22" s="680"/>
      <c r="F22" s="679"/>
    </row>
    <row r="23" spans="1:6" s="667" customFormat="1" ht="26.1" customHeight="1" x14ac:dyDescent="0.25">
      <c r="A23" s="673"/>
      <c r="B23" s="673"/>
      <c r="C23" s="673"/>
      <c r="D23" s="673"/>
      <c r="E23" s="673"/>
      <c r="F23" s="678"/>
    </row>
    <row r="24" spans="1:6" s="667" customFormat="1" ht="26.1" customHeight="1" x14ac:dyDescent="0.25">
      <c r="A24" s="673"/>
      <c r="B24" s="673"/>
      <c r="C24" s="673"/>
      <c r="D24" s="673"/>
      <c r="E24" s="673"/>
      <c r="F24" s="678"/>
    </row>
    <row r="25" spans="1:6" s="667" customFormat="1" ht="44.25" customHeight="1" x14ac:dyDescent="0.25">
      <c r="A25" s="673"/>
      <c r="B25" s="673"/>
      <c r="C25" s="673"/>
      <c r="D25" s="673"/>
      <c r="E25" s="673"/>
      <c r="F25" s="678"/>
    </row>
    <row r="26" spans="1:6" s="667" customFormat="1" ht="26.1" customHeight="1" x14ac:dyDescent="0.25">
      <c r="A26" s="677"/>
      <c r="B26" s="676"/>
      <c r="C26" s="663"/>
      <c r="D26" s="664"/>
      <c r="E26" s="663"/>
      <c r="F26" s="675"/>
    </row>
    <row r="27" spans="1:6" s="667" customFormat="1" ht="26.1" customHeight="1" x14ac:dyDescent="0.25">
      <c r="A27" s="666"/>
      <c r="B27" s="665"/>
      <c r="C27" s="663"/>
      <c r="D27" s="664"/>
      <c r="E27" s="663"/>
      <c r="F27" s="662"/>
    </row>
    <row r="28" spans="1:6" s="667" customFormat="1" ht="26.1" customHeight="1" x14ac:dyDescent="0.25">
      <c r="A28" s="666"/>
      <c r="B28" s="665"/>
      <c r="C28" s="663"/>
      <c r="D28" s="664"/>
      <c r="E28" s="674"/>
      <c r="F28" s="662"/>
    </row>
    <row r="29" spans="1:6" s="667" customFormat="1" ht="26.1" customHeight="1" x14ac:dyDescent="0.25">
      <c r="A29" s="673"/>
      <c r="B29" s="673"/>
      <c r="C29" s="673"/>
      <c r="D29" s="673"/>
      <c r="E29" s="672"/>
      <c r="F29" s="671"/>
    </row>
    <row r="30" spans="1:6" s="667" customFormat="1" ht="26.1" customHeight="1" x14ac:dyDescent="0.25">
      <c r="A30" s="673"/>
      <c r="B30" s="673"/>
      <c r="C30" s="673"/>
      <c r="D30" s="673"/>
      <c r="E30" s="672"/>
      <c r="F30" s="671"/>
    </row>
    <row r="31" spans="1:6" s="667" customFormat="1" ht="26.1" customHeight="1" x14ac:dyDescent="0.25">
      <c r="A31" s="673"/>
      <c r="B31" s="673"/>
      <c r="C31" s="673"/>
      <c r="D31" s="673"/>
      <c r="E31" s="672"/>
      <c r="F31" s="671"/>
    </row>
    <row r="32" spans="1:6" s="667" customFormat="1" ht="26.1" customHeight="1" x14ac:dyDescent="0.25">
      <c r="A32" s="673"/>
      <c r="B32" s="673"/>
      <c r="C32" s="673"/>
      <c r="D32" s="673"/>
      <c r="E32" s="672"/>
      <c r="F32" s="671"/>
    </row>
    <row r="33" spans="1:6" s="667" customFormat="1" ht="26.1" customHeight="1" x14ac:dyDescent="0.25">
      <c r="A33" s="673"/>
      <c r="B33" s="673"/>
      <c r="C33" s="673"/>
      <c r="D33" s="673"/>
      <c r="E33" s="672"/>
      <c r="F33" s="671"/>
    </row>
    <row r="34" spans="1:6" s="667" customFormat="1" ht="26.1" customHeight="1" x14ac:dyDescent="0.25">
      <c r="A34" s="673"/>
      <c r="B34" s="673"/>
      <c r="C34" s="673"/>
      <c r="D34" s="673"/>
      <c r="E34" s="672"/>
      <c r="F34" s="671"/>
    </row>
    <row r="35" spans="1:6" s="667" customFormat="1" ht="26.1" customHeight="1" x14ac:dyDescent="0.25">
      <c r="A35" s="673"/>
      <c r="B35" s="673"/>
      <c r="C35" s="673"/>
      <c r="D35" s="673"/>
      <c r="E35" s="672"/>
      <c r="F35" s="671"/>
    </row>
    <row r="36" spans="1:6" s="667" customFormat="1" ht="26.1" customHeight="1" x14ac:dyDescent="0.25">
      <c r="A36" s="673"/>
      <c r="B36" s="673"/>
      <c r="C36" s="673"/>
      <c r="D36" s="673"/>
      <c r="E36" s="672"/>
      <c r="F36" s="671"/>
    </row>
    <row r="37" spans="1:6" s="667" customFormat="1" ht="26.1" customHeight="1" x14ac:dyDescent="0.25">
      <c r="A37" s="673"/>
      <c r="B37" s="673"/>
      <c r="C37" s="673"/>
      <c r="D37" s="673"/>
      <c r="E37" s="672"/>
      <c r="F37" s="671"/>
    </row>
    <row r="38" spans="1:6" s="667" customFormat="1" ht="26.1" customHeight="1" x14ac:dyDescent="0.25">
      <c r="A38" s="673"/>
      <c r="B38" s="673"/>
      <c r="C38" s="673"/>
      <c r="D38" s="673"/>
      <c r="E38" s="672"/>
      <c r="F38" s="671"/>
    </row>
    <row r="39" spans="1:6" s="667" customFormat="1" ht="45" customHeight="1" x14ac:dyDescent="0.25">
      <c r="A39" s="673"/>
      <c r="B39" s="673"/>
      <c r="C39" s="673"/>
      <c r="D39" s="673"/>
      <c r="E39" s="672"/>
      <c r="F39" s="671"/>
    </row>
    <row r="40" spans="1:6" s="667" customFormat="1" ht="45" customHeight="1" x14ac:dyDescent="0.25">
      <c r="A40" s="673"/>
      <c r="B40" s="673"/>
      <c r="C40" s="673"/>
      <c r="D40" s="673"/>
      <c r="E40" s="672"/>
      <c r="F40" s="671"/>
    </row>
    <row r="41" spans="1:6" ht="18" customHeight="1" x14ac:dyDescent="0.25">
      <c r="A41" s="673"/>
      <c r="B41" s="673"/>
      <c r="C41" s="673"/>
      <c r="D41" s="673"/>
      <c r="E41" s="672"/>
      <c r="F41" s="671"/>
    </row>
    <row r="42" spans="1:6" s="667" customFormat="1" ht="50.25" customHeight="1" x14ac:dyDescent="0.25">
      <c r="A42" s="673"/>
      <c r="B42" s="673"/>
      <c r="C42" s="673"/>
      <c r="D42" s="673"/>
      <c r="E42" s="672"/>
      <c r="F42" s="671"/>
    </row>
    <row r="43" spans="1:6" s="667" customFormat="1" ht="26.1" customHeight="1" x14ac:dyDescent="0.25">
      <c r="A43" s="673"/>
      <c r="B43" s="673"/>
      <c r="C43" s="673"/>
      <c r="D43" s="673"/>
      <c r="E43" s="672"/>
      <c r="F43" s="671"/>
    </row>
    <row r="44" spans="1:6" s="667" customFormat="1" ht="26.1" customHeight="1" x14ac:dyDescent="0.25">
      <c r="A44" s="673"/>
      <c r="B44" s="673"/>
      <c r="C44" s="673"/>
      <c r="D44" s="673"/>
      <c r="E44" s="672"/>
      <c r="F44" s="671"/>
    </row>
    <row r="45" spans="1:6" s="667" customFormat="1" ht="26.1" customHeight="1" x14ac:dyDescent="0.25">
      <c r="A45" s="673"/>
      <c r="B45" s="673"/>
      <c r="C45" s="673"/>
      <c r="D45" s="673"/>
      <c r="E45" s="672"/>
      <c r="F45" s="671"/>
    </row>
    <row r="46" spans="1:6" s="667" customFormat="1" ht="26.1" customHeight="1" x14ac:dyDescent="0.25">
      <c r="A46" s="673"/>
      <c r="B46" s="673"/>
      <c r="C46" s="673"/>
      <c r="D46" s="673"/>
      <c r="E46" s="672"/>
      <c r="F46" s="671"/>
    </row>
    <row r="47" spans="1:6" s="667" customFormat="1" ht="26.1" customHeight="1" x14ac:dyDescent="0.25">
      <c r="A47" s="673"/>
      <c r="B47" s="673"/>
      <c r="C47" s="673"/>
      <c r="D47" s="673"/>
      <c r="E47" s="672"/>
      <c r="F47" s="671"/>
    </row>
    <row r="48" spans="1:6" s="667" customFormat="1" ht="26.1" customHeight="1" x14ac:dyDescent="0.25">
      <c r="A48" s="670"/>
      <c r="B48" s="670"/>
      <c r="C48" s="670"/>
      <c r="D48" s="670"/>
      <c r="E48" s="669"/>
      <c r="F48" s="668"/>
    </row>
    <row r="49" spans="1:6" s="667" customFormat="1" ht="26.1" customHeight="1" x14ac:dyDescent="0.25">
      <c r="A49" s="670"/>
      <c r="B49" s="670"/>
      <c r="C49" s="670"/>
      <c r="D49" s="670"/>
      <c r="E49" s="669"/>
      <c r="F49" s="668"/>
    </row>
    <row r="50" spans="1:6" s="667" customFormat="1" ht="26.1" customHeight="1" x14ac:dyDescent="0.25">
      <c r="A50" s="666"/>
      <c r="B50" s="665"/>
      <c r="C50" s="663"/>
      <c r="D50" s="664"/>
      <c r="E50" s="663"/>
      <c r="F50" s="662"/>
    </row>
    <row r="51" spans="1:6" s="667" customFormat="1" ht="26.1" customHeight="1" x14ac:dyDescent="0.25">
      <c r="A51" s="666"/>
      <c r="B51" s="665"/>
      <c r="C51" s="663"/>
      <c r="D51" s="664"/>
      <c r="E51" s="663"/>
      <c r="F51" s="662"/>
    </row>
    <row r="52" spans="1:6" s="667" customFormat="1" ht="26.1" customHeight="1" x14ac:dyDescent="0.25">
      <c r="A52" s="666"/>
      <c r="B52" s="665"/>
      <c r="C52" s="663"/>
      <c r="D52" s="664"/>
      <c r="E52" s="663"/>
      <c r="F52" s="662"/>
    </row>
    <row r="53" spans="1:6" s="667" customFormat="1" ht="26.1" customHeight="1" x14ac:dyDescent="0.25">
      <c r="A53" s="666"/>
      <c r="B53" s="665"/>
      <c r="C53" s="663"/>
      <c r="D53" s="664"/>
      <c r="E53" s="663"/>
      <c r="F53" s="662"/>
    </row>
    <row r="54" spans="1:6" s="667" customFormat="1" ht="26.1" customHeight="1" x14ac:dyDescent="0.25">
      <c r="A54" s="666"/>
      <c r="B54" s="665"/>
      <c r="C54" s="663"/>
      <c r="D54" s="664"/>
      <c r="E54" s="663"/>
      <c r="F54" s="662"/>
    </row>
    <row r="55" spans="1:6" s="667" customFormat="1" ht="26.1" customHeight="1" x14ac:dyDescent="0.25">
      <c r="A55" s="666"/>
      <c r="B55" s="665"/>
      <c r="C55" s="663"/>
      <c r="D55" s="664"/>
      <c r="E55" s="663"/>
      <c r="F55" s="662"/>
    </row>
    <row r="56" spans="1:6" s="667" customFormat="1" ht="26.1" customHeight="1" x14ac:dyDescent="0.25">
      <c r="A56" s="666"/>
      <c r="B56" s="665"/>
      <c r="C56" s="663"/>
      <c r="D56" s="664"/>
      <c r="E56" s="663"/>
      <c r="F56" s="662"/>
    </row>
    <row r="57" spans="1:6" s="667" customFormat="1" ht="26.1" customHeight="1" x14ac:dyDescent="0.25">
      <c r="A57" s="666"/>
      <c r="B57" s="665"/>
      <c r="C57" s="663"/>
      <c r="D57" s="664"/>
      <c r="E57" s="663"/>
      <c r="F57" s="662"/>
    </row>
    <row r="58" spans="1:6" s="667" customFormat="1" ht="26.1" customHeight="1" x14ac:dyDescent="0.25">
      <c r="A58" s="666"/>
      <c r="B58" s="665"/>
      <c r="C58" s="663"/>
      <c r="D58" s="664"/>
      <c r="E58" s="663"/>
      <c r="F58" s="662"/>
    </row>
    <row r="59" spans="1:6" s="667" customFormat="1" ht="26.1" customHeight="1" x14ac:dyDescent="0.25">
      <c r="A59" s="666"/>
      <c r="B59" s="665"/>
      <c r="C59" s="663"/>
      <c r="D59" s="664"/>
      <c r="E59" s="663"/>
      <c r="F59" s="662"/>
    </row>
    <row r="60" spans="1:6" s="667" customFormat="1" ht="26.1" customHeight="1" x14ac:dyDescent="0.25">
      <c r="A60" s="666"/>
      <c r="B60" s="665"/>
      <c r="C60" s="663"/>
      <c r="D60" s="664"/>
      <c r="E60" s="663"/>
      <c r="F60" s="662"/>
    </row>
    <row r="61" spans="1:6" s="667" customFormat="1" ht="26.1" customHeight="1" x14ac:dyDescent="0.25">
      <c r="A61" s="666"/>
      <c r="B61" s="665"/>
      <c r="C61" s="663"/>
      <c r="D61" s="664"/>
      <c r="E61" s="663"/>
      <c r="F61" s="662"/>
    </row>
    <row r="62" spans="1:6" ht="22.5" customHeight="1" x14ac:dyDescent="0.25"/>
    <row r="63" spans="1:6" ht="21.75" customHeight="1" x14ac:dyDescent="0.25"/>
  </sheetData>
  <sheetProtection selectLockedCells="1"/>
  <mergeCells count="3">
    <mergeCell ref="A1:F1"/>
    <mergeCell ref="A14:B14"/>
    <mergeCell ref="A3:F3"/>
  </mergeCells>
  <pageMargins left="0.55000000000000004" right="0.61" top="1.0629921259842521" bottom="0.79" header="0.51181102362204722" footer="0.19685039370078741"/>
  <pageSetup paperSize="256" scale="99" firstPageNumber="3" fitToHeight="0" orientation="portrait" useFirstPageNumber="1" r:id="rId1"/>
  <headerFooter>
    <oddHeader>&amp;L
____________________________________________________________
&amp;C&amp;G
&amp;R
 _______________________________________________</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278E0-690E-4EBF-B0C9-09464A2C16AA}">
  <dimension ref="A1:AC190"/>
  <sheetViews>
    <sheetView workbookViewId="0">
      <selection activeCell="C4" sqref="C4"/>
    </sheetView>
  </sheetViews>
  <sheetFormatPr defaultColWidth="9.109375" defaultRowHeight="18" customHeight="1" x14ac:dyDescent="0.25"/>
  <cols>
    <col min="1" max="1" width="10.44140625" style="941" customWidth="1"/>
    <col min="2" max="2" width="70.33203125" style="217" customWidth="1"/>
    <col min="3" max="3" width="15.88671875" style="917" customWidth="1"/>
    <col min="4" max="4" width="9.109375" style="946"/>
    <col min="5" max="5" width="13.6640625" style="946" bestFit="1" customWidth="1"/>
    <col min="6" max="16384" width="9.109375" style="946"/>
  </cols>
  <sheetData>
    <row r="1" spans="1:7" s="918" customFormat="1" ht="18" customHeight="1" x14ac:dyDescent="0.25">
      <c r="A1" s="216"/>
      <c r="B1" s="217"/>
      <c r="C1" s="917"/>
    </row>
    <row r="2" spans="1:7" s="918" customFormat="1" ht="18" customHeight="1" thickBot="1" x14ac:dyDescent="0.3">
      <c r="A2" s="216"/>
      <c r="B2" s="919"/>
      <c r="C2" s="917"/>
    </row>
    <row r="3" spans="1:7" s="921" customFormat="1" ht="27.9" customHeight="1" thickBot="1" x14ac:dyDescent="0.3">
      <c r="A3" s="47"/>
      <c r="B3" s="915" t="s">
        <v>799</v>
      </c>
      <c r="C3" s="920"/>
      <c r="G3" s="922"/>
    </row>
    <row r="4" spans="1:7" s="921" customFormat="1" ht="30" customHeight="1" x14ac:dyDescent="0.25">
      <c r="A4" s="41"/>
      <c r="B4" s="45" t="s">
        <v>800</v>
      </c>
      <c r="C4" s="923">
        <f>'REKAPITULACIJA NADVOZ KR0056'!C13</f>
        <v>0</v>
      </c>
      <c r="D4" s="924"/>
      <c r="E4" s="924"/>
      <c r="F4" s="924"/>
      <c r="G4" s="924"/>
    </row>
    <row r="5" spans="1:7" s="921" customFormat="1" ht="41.4" customHeight="1" x14ac:dyDescent="0.25">
      <c r="A5" s="42"/>
      <c r="B5" s="46" t="s">
        <v>801</v>
      </c>
      <c r="C5" s="925">
        <f>'2. Popis ZPU KR0056'!H58</f>
        <v>0</v>
      </c>
      <c r="D5" s="924"/>
      <c r="E5" s="924"/>
      <c r="F5" s="924"/>
      <c r="G5" s="924"/>
    </row>
    <row r="6" spans="1:7" s="921" customFormat="1" ht="30" customHeight="1" thickBot="1" x14ac:dyDescent="0.3">
      <c r="A6" s="42"/>
      <c r="B6" s="46" t="s">
        <v>802</v>
      </c>
      <c r="C6" s="925">
        <f>'3.Popis TK vodov KR0056'!F14</f>
        <v>0</v>
      </c>
      <c r="D6" s="924"/>
      <c r="E6" s="924"/>
      <c r="F6" s="924"/>
      <c r="G6" s="924"/>
    </row>
    <row r="7" spans="1:7" s="928" customFormat="1" ht="30" customHeight="1" x14ac:dyDescent="0.25">
      <c r="A7" s="28"/>
      <c r="B7" s="926" t="s">
        <v>1</v>
      </c>
      <c r="C7" s="927">
        <f>SUM(C4:C6)</f>
        <v>0</v>
      </c>
    </row>
    <row r="8" spans="1:7" s="921" customFormat="1" ht="30" customHeight="1" x14ac:dyDescent="0.25">
      <c r="A8" s="27"/>
      <c r="B8" s="929" t="s">
        <v>2</v>
      </c>
      <c r="C8" s="930">
        <f>C7*0.22</f>
        <v>0</v>
      </c>
    </row>
    <row r="9" spans="1:7" s="921" customFormat="1" ht="30" customHeight="1" thickBot="1" x14ac:dyDescent="0.3">
      <c r="A9" s="39"/>
      <c r="B9" s="931" t="s">
        <v>0</v>
      </c>
      <c r="C9" s="932">
        <f>SUM(C7:C8)</f>
        <v>0</v>
      </c>
    </row>
    <row r="10" spans="1:7" s="921" customFormat="1" ht="39.75" customHeight="1" thickBot="1" x14ac:dyDescent="0.3">
      <c r="A10" s="29" t="s">
        <v>803</v>
      </c>
      <c r="B10" s="30"/>
      <c r="C10" s="933"/>
    </row>
    <row r="11" spans="1:7" s="921" customFormat="1" ht="39" customHeight="1" x14ac:dyDescent="0.25">
      <c r="A11" s="934"/>
      <c r="B11" s="934"/>
      <c r="C11" s="935"/>
    </row>
    <row r="12" spans="1:7" s="921" customFormat="1" ht="27.9" customHeight="1" x14ac:dyDescent="0.25">
      <c r="A12" s="934"/>
      <c r="B12" s="934"/>
      <c r="C12" s="935"/>
    </row>
    <row r="13" spans="1:7" s="921" customFormat="1" ht="51.75" customHeight="1" x14ac:dyDescent="0.25">
      <c r="A13" s="934"/>
      <c r="B13" s="934"/>
      <c r="C13" s="935"/>
    </row>
    <row r="14" spans="1:7" s="921" customFormat="1" ht="78.75" customHeight="1" x14ac:dyDescent="0.25">
      <c r="A14" s="936"/>
      <c r="B14" s="936"/>
      <c r="C14" s="937"/>
    </row>
    <row r="15" spans="1:7" s="921" customFormat="1" ht="52.5" customHeight="1" x14ac:dyDescent="0.25">
      <c r="A15" s="936"/>
      <c r="B15" s="936"/>
      <c r="C15" s="937"/>
    </row>
    <row r="16" spans="1:7" s="928" customFormat="1" ht="27.9" customHeight="1" x14ac:dyDescent="0.25">
      <c r="A16" s="936"/>
      <c r="B16" s="936"/>
      <c r="C16" s="937"/>
    </row>
    <row r="17" spans="1:29" s="921" customFormat="1" ht="27.9" customHeight="1" x14ac:dyDescent="0.25">
      <c r="A17" s="936"/>
      <c r="B17" s="936"/>
      <c r="C17" s="937"/>
    </row>
    <row r="18" spans="1:29" s="921" customFormat="1" ht="27.9" customHeight="1" x14ac:dyDescent="0.25">
      <c r="A18" s="936"/>
      <c r="B18" s="936"/>
      <c r="C18" s="937"/>
    </row>
    <row r="19" spans="1:29" s="921" customFormat="1" ht="38.25" customHeight="1" x14ac:dyDescent="0.25">
      <c r="A19" s="936"/>
      <c r="B19" s="936"/>
      <c r="C19" s="937"/>
    </row>
    <row r="20" spans="1:29" s="921" customFormat="1" ht="38.25" customHeight="1" x14ac:dyDescent="0.25">
      <c r="A20" s="934"/>
      <c r="B20" s="934"/>
      <c r="C20" s="935"/>
    </row>
    <row r="21" spans="1:29" s="928" customFormat="1" ht="27.9" customHeight="1" x14ac:dyDescent="0.25">
      <c r="A21" s="934"/>
      <c r="B21" s="934"/>
      <c r="C21" s="935"/>
    </row>
    <row r="22" spans="1:29" s="921" customFormat="1" ht="27.9" customHeight="1" x14ac:dyDescent="0.25">
      <c r="A22" s="934"/>
      <c r="B22" s="934"/>
      <c r="C22" s="935"/>
    </row>
    <row r="23" spans="1:29" s="921" customFormat="1" ht="81" customHeight="1" x14ac:dyDescent="0.25">
      <c r="A23" s="938"/>
      <c r="B23" s="939"/>
      <c r="C23" s="940"/>
    </row>
    <row r="24" spans="1:29" s="921" customFormat="1" ht="75.75" customHeight="1" x14ac:dyDescent="0.25">
      <c r="A24" s="941"/>
      <c r="B24" s="217"/>
      <c r="C24" s="917"/>
    </row>
    <row r="25" spans="1:29" s="928" customFormat="1" ht="27.9" customHeight="1" x14ac:dyDescent="0.25">
      <c r="A25" s="941"/>
      <c r="B25" s="217"/>
      <c r="C25" s="917"/>
    </row>
    <row r="26" spans="1:29" s="943" customFormat="1" ht="27.9" customHeight="1" x14ac:dyDescent="0.25">
      <c r="A26" s="934"/>
      <c r="B26" s="934"/>
      <c r="C26" s="942"/>
    </row>
    <row r="27" spans="1:29" s="921" customFormat="1" ht="27.9" customHeight="1" x14ac:dyDescent="0.25">
      <c r="A27" s="934"/>
      <c r="B27" s="934"/>
      <c r="C27" s="942"/>
    </row>
    <row r="28" spans="1:29" s="921" customFormat="1" ht="27.9" customHeight="1" x14ac:dyDescent="0.25">
      <c r="A28" s="934"/>
      <c r="B28" s="934"/>
      <c r="C28" s="942"/>
    </row>
    <row r="29" spans="1:29" s="921" customFormat="1" ht="27.9" customHeight="1" x14ac:dyDescent="0.25">
      <c r="A29" s="934"/>
      <c r="B29" s="934"/>
      <c r="C29" s="942"/>
    </row>
    <row r="30" spans="1:29" s="921" customFormat="1" ht="27.9" customHeight="1" x14ac:dyDescent="0.25">
      <c r="A30" s="934"/>
      <c r="B30" s="934"/>
      <c r="C30" s="942"/>
    </row>
    <row r="31" spans="1:29" s="921" customFormat="1" ht="75.75" customHeight="1" x14ac:dyDescent="0.25">
      <c r="A31" s="934"/>
      <c r="B31" s="934"/>
      <c r="C31" s="942"/>
    </row>
    <row r="32" spans="1:29" s="9" customFormat="1" ht="102.75" customHeight="1" x14ac:dyDescent="0.25">
      <c r="A32" s="934"/>
      <c r="B32" s="934"/>
      <c r="C32" s="942"/>
      <c r="D32" s="921"/>
      <c r="E32" s="921"/>
      <c r="F32" s="921"/>
      <c r="G32" s="921"/>
      <c r="H32" s="921"/>
      <c r="I32" s="921"/>
      <c r="J32" s="921"/>
      <c r="K32" s="921"/>
      <c r="L32" s="921"/>
      <c r="M32" s="921"/>
      <c r="N32" s="921"/>
      <c r="O32" s="921"/>
      <c r="P32" s="921"/>
      <c r="Q32" s="921"/>
      <c r="R32" s="921"/>
      <c r="S32" s="921"/>
      <c r="T32" s="921"/>
      <c r="U32" s="921"/>
      <c r="V32" s="921"/>
      <c r="W32" s="921"/>
      <c r="X32" s="921"/>
      <c r="Y32" s="921"/>
      <c r="Z32" s="921"/>
      <c r="AA32" s="921"/>
      <c r="AB32" s="921"/>
      <c r="AC32" s="921"/>
    </row>
    <row r="33" spans="1:29" s="9" customFormat="1" ht="103.5" customHeight="1" x14ac:dyDescent="0.25">
      <c r="A33" s="934"/>
      <c r="B33" s="934"/>
      <c r="C33" s="942"/>
      <c r="D33" s="921"/>
      <c r="E33" s="921"/>
      <c r="F33" s="921"/>
      <c r="G33" s="921"/>
      <c r="H33" s="921"/>
      <c r="I33" s="921"/>
      <c r="J33" s="921"/>
      <c r="K33" s="921"/>
      <c r="L33" s="921"/>
      <c r="M33" s="921"/>
      <c r="N33" s="921"/>
      <c r="O33" s="921"/>
      <c r="P33" s="921"/>
      <c r="Q33" s="921"/>
      <c r="R33" s="921"/>
      <c r="S33" s="921"/>
      <c r="T33" s="921"/>
      <c r="U33" s="921"/>
      <c r="V33" s="921"/>
      <c r="W33" s="921"/>
      <c r="X33" s="921"/>
      <c r="Y33" s="921"/>
      <c r="Z33" s="921"/>
      <c r="AA33" s="921"/>
      <c r="AB33" s="921"/>
      <c r="AC33" s="921"/>
    </row>
    <row r="34" spans="1:29" s="9" customFormat="1" ht="105" customHeight="1" x14ac:dyDescent="0.25">
      <c r="A34" s="934"/>
      <c r="B34" s="934"/>
      <c r="C34" s="942"/>
      <c r="D34" s="921"/>
      <c r="E34" s="921"/>
      <c r="F34" s="921"/>
      <c r="G34" s="921"/>
      <c r="H34" s="921"/>
      <c r="I34" s="921"/>
      <c r="J34" s="921"/>
      <c r="K34" s="921"/>
      <c r="L34" s="921"/>
      <c r="M34" s="921"/>
      <c r="N34" s="921"/>
      <c r="O34" s="921"/>
      <c r="P34" s="921"/>
      <c r="Q34" s="921"/>
      <c r="R34" s="921"/>
      <c r="S34" s="921"/>
      <c r="T34" s="921"/>
      <c r="U34" s="921"/>
      <c r="V34" s="921"/>
      <c r="W34" s="921"/>
      <c r="X34" s="921"/>
      <c r="Y34" s="921"/>
      <c r="Z34" s="921"/>
      <c r="AA34" s="921"/>
      <c r="AB34" s="921"/>
      <c r="AC34" s="921"/>
    </row>
    <row r="35" spans="1:29" s="9" customFormat="1" ht="116.25" customHeight="1" x14ac:dyDescent="0.25">
      <c r="A35" s="934"/>
      <c r="B35" s="934"/>
      <c r="C35" s="942"/>
      <c r="D35" s="921"/>
      <c r="E35" s="921"/>
      <c r="F35" s="921"/>
      <c r="G35" s="921"/>
      <c r="H35" s="921"/>
      <c r="I35" s="921"/>
      <c r="J35" s="921"/>
      <c r="K35" s="921"/>
      <c r="L35" s="921"/>
      <c r="M35" s="921"/>
      <c r="N35" s="921"/>
      <c r="O35" s="921"/>
      <c r="P35" s="921"/>
      <c r="Q35" s="921"/>
      <c r="R35" s="921"/>
      <c r="S35" s="921"/>
      <c r="T35" s="921"/>
      <c r="U35" s="921"/>
      <c r="V35" s="921"/>
      <c r="W35" s="921"/>
      <c r="X35" s="921"/>
      <c r="Y35" s="921"/>
      <c r="Z35" s="921"/>
      <c r="AA35" s="921"/>
      <c r="AB35" s="921"/>
      <c r="AC35" s="921"/>
    </row>
    <row r="36" spans="1:29" s="928" customFormat="1" ht="27.9" customHeight="1" x14ac:dyDescent="0.25">
      <c r="A36" s="934"/>
      <c r="B36" s="934"/>
      <c r="C36" s="942"/>
    </row>
    <row r="37" spans="1:29" s="943" customFormat="1" ht="27.9" customHeight="1" x14ac:dyDescent="0.25">
      <c r="A37" s="934"/>
      <c r="B37" s="934"/>
      <c r="C37" s="942"/>
    </row>
    <row r="38" spans="1:29" s="921" customFormat="1" ht="27.9" customHeight="1" x14ac:dyDescent="0.25">
      <c r="A38" s="934"/>
      <c r="B38" s="934"/>
      <c r="C38" s="942"/>
    </row>
    <row r="39" spans="1:29" s="921" customFormat="1" ht="27.9" customHeight="1" x14ac:dyDescent="0.25">
      <c r="A39" s="934"/>
      <c r="B39" s="934"/>
      <c r="C39" s="942"/>
    </row>
    <row r="40" spans="1:29" s="921" customFormat="1" ht="78" customHeight="1" x14ac:dyDescent="0.25">
      <c r="A40" s="934"/>
      <c r="B40" s="934"/>
      <c r="C40" s="942"/>
    </row>
    <row r="41" spans="1:29" s="921" customFormat="1" ht="27.9" customHeight="1" x14ac:dyDescent="0.25">
      <c r="A41" s="934"/>
      <c r="B41" s="934"/>
      <c r="C41" s="942"/>
    </row>
    <row r="42" spans="1:29" s="9" customFormat="1" ht="38.25" customHeight="1" x14ac:dyDescent="0.25">
      <c r="A42" s="934"/>
      <c r="B42" s="934"/>
      <c r="C42" s="942"/>
      <c r="D42" s="921"/>
      <c r="E42" s="921"/>
      <c r="F42" s="921"/>
      <c r="G42" s="921"/>
      <c r="H42" s="921"/>
      <c r="I42" s="921"/>
      <c r="J42" s="921"/>
      <c r="K42" s="921"/>
      <c r="L42" s="921"/>
      <c r="M42" s="921"/>
      <c r="N42" s="921"/>
      <c r="O42" s="921"/>
      <c r="P42" s="921"/>
      <c r="Q42" s="921"/>
      <c r="R42" s="921"/>
      <c r="S42" s="921"/>
      <c r="T42" s="921"/>
      <c r="U42" s="921"/>
      <c r="V42" s="921"/>
      <c r="W42" s="921"/>
      <c r="X42" s="921"/>
      <c r="Y42" s="921"/>
      <c r="Z42" s="921"/>
      <c r="AA42" s="921"/>
      <c r="AB42" s="921"/>
      <c r="AC42" s="921"/>
    </row>
    <row r="43" spans="1:29" s="9" customFormat="1" ht="51.75" customHeight="1" x14ac:dyDescent="0.25">
      <c r="A43" s="934"/>
      <c r="B43" s="934"/>
      <c r="C43" s="942"/>
      <c r="D43" s="921"/>
      <c r="E43" s="921"/>
      <c r="F43" s="921"/>
      <c r="G43" s="921"/>
      <c r="H43" s="921"/>
      <c r="I43" s="921"/>
      <c r="J43" s="921"/>
      <c r="K43" s="921"/>
      <c r="L43" s="921"/>
      <c r="M43" s="921"/>
      <c r="N43" s="921"/>
      <c r="O43" s="921"/>
      <c r="P43" s="921"/>
      <c r="Q43" s="921"/>
      <c r="R43" s="921"/>
      <c r="S43" s="921"/>
      <c r="T43" s="921"/>
      <c r="U43" s="921"/>
      <c r="V43" s="921"/>
      <c r="W43" s="921"/>
      <c r="X43" s="921"/>
      <c r="Y43" s="921"/>
      <c r="Z43" s="921"/>
      <c r="AA43" s="921"/>
      <c r="AB43" s="921"/>
      <c r="AC43" s="921"/>
    </row>
    <row r="44" spans="1:29" s="928" customFormat="1" ht="27.9" customHeight="1" x14ac:dyDescent="0.25">
      <c r="A44" s="934"/>
      <c r="B44" s="934"/>
      <c r="C44" s="942"/>
    </row>
    <row r="45" spans="1:29" s="921" customFormat="1" ht="27.9" customHeight="1" x14ac:dyDescent="0.25">
      <c r="A45" s="944"/>
      <c r="B45" s="944"/>
      <c r="C45" s="945"/>
    </row>
    <row r="46" spans="1:29" s="9" customFormat="1" ht="39.75" customHeight="1" x14ac:dyDescent="0.25">
      <c r="A46" s="944"/>
      <c r="B46" s="944"/>
      <c r="C46" s="945"/>
      <c r="D46" s="921"/>
      <c r="E46" s="921"/>
      <c r="F46" s="921"/>
      <c r="G46" s="921"/>
      <c r="H46" s="921"/>
      <c r="I46" s="921"/>
      <c r="J46" s="921"/>
      <c r="K46" s="921"/>
      <c r="L46" s="921"/>
      <c r="M46" s="921"/>
      <c r="N46" s="921"/>
      <c r="O46" s="921"/>
      <c r="P46" s="921"/>
      <c r="Q46" s="921"/>
      <c r="R46" s="921"/>
      <c r="S46" s="921"/>
      <c r="T46" s="921"/>
      <c r="U46" s="921"/>
      <c r="V46" s="921"/>
      <c r="W46" s="921"/>
      <c r="X46" s="921"/>
      <c r="Y46" s="921"/>
      <c r="Z46" s="921"/>
      <c r="AA46" s="921"/>
      <c r="AB46" s="921"/>
      <c r="AC46" s="921"/>
    </row>
    <row r="47" spans="1:29" s="9" customFormat="1" ht="66" customHeight="1" x14ac:dyDescent="0.25">
      <c r="A47" s="941"/>
      <c r="B47" s="217"/>
      <c r="C47" s="917"/>
      <c r="D47" s="921"/>
      <c r="E47" s="921"/>
      <c r="F47" s="921"/>
      <c r="G47" s="921"/>
      <c r="H47" s="921"/>
      <c r="I47" s="921"/>
      <c r="J47" s="921"/>
      <c r="K47" s="921"/>
      <c r="L47" s="921"/>
      <c r="M47" s="921"/>
      <c r="N47" s="921"/>
      <c r="O47" s="921"/>
      <c r="P47" s="921"/>
      <c r="Q47" s="921"/>
      <c r="R47" s="921"/>
      <c r="S47" s="921"/>
      <c r="T47" s="921"/>
      <c r="U47" s="921"/>
      <c r="V47" s="921"/>
      <c r="W47" s="921"/>
      <c r="X47" s="921"/>
      <c r="Y47" s="921"/>
      <c r="Z47" s="921"/>
      <c r="AA47" s="921"/>
      <c r="AB47" s="921"/>
      <c r="AC47" s="921"/>
    </row>
    <row r="48" spans="1:29" s="928" customFormat="1" ht="27.9" customHeight="1" x14ac:dyDescent="0.25">
      <c r="A48" s="941"/>
      <c r="B48" s="217"/>
      <c r="C48" s="917"/>
    </row>
    <row r="49" spans="1:29" s="943" customFormat="1" ht="27.9" customHeight="1" x14ac:dyDescent="0.25">
      <c r="A49" s="941"/>
      <c r="B49" s="217"/>
      <c r="C49" s="917"/>
    </row>
    <row r="50" spans="1:29" s="921" customFormat="1" ht="27.9" customHeight="1" x14ac:dyDescent="0.25">
      <c r="A50" s="941"/>
      <c r="B50" s="217"/>
      <c r="C50" s="917"/>
    </row>
    <row r="51" spans="1:29" s="921" customFormat="1" ht="27.9" customHeight="1" x14ac:dyDescent="0.25">
      <c r="A51" s="941"/>
      <c r="B51" s="217"/>
      <c r="C51" s="917"/>
    </row>
    <row r="52" spans="1:29" s="9" customFormat="1" ht="77.25" customHeight="1" x14ac:dyDescent="0.25">
      <c r="A52" s="941"/>
      <c r="B52" s="217"/>
      <c r="C52" s="917"/>
      <c r="D52" s="921"/>
      <c r="E52" s="921"/>
      <c r="F52" s="921"/>
      <c r="G52" s="921"/>
      <c r="H52" s="921"/>
      <c r="I52" s="921"/>
      <c r="J52" s="921"/>
      <c r="K52" s="921"/>
      <c r="L52" s="921"/>
      <c r="M52" s="921"/>
      <c r="N52" s="921"/>
      <c r="O52" s="921"/>
      <c r="P52" s="921"/>
      <c r="Q52" s="921"/>
      <c r="R52" s="921"/>
      <c r="S52" s="921"/>
      <c r="T52" s="921"/>
      <c r="U52" s="921"/>
      <c r="V52" s="921"/>
      <c r="W52" s="921"/>
      <c r="X52" s="921"/>
      <c r="Y52" s="921"/>
      <c r="Z52" s="921"/>
      <c r="AA52" s="921"/>
      <c r="AB52" s="921"/>
      <c r="AC52" s="921"/>
    </row>
    <row r="53" spans="1:29" s="9" customFormat="1" ht="27.9" customHeight="1" x14ac:dyDescent="0.25">
      <c r="A53" s="941"/>
      <c r="B53" s="217"/>
      <c r="C53" s="917"/>
      <c r="D53" s="921"/>
      <c r="E53" s="921"/>
      <c r="F53" s="921"/>
      <c r="G53" s="921"/>
      <c r="H53" s="921"/>
      <c r="I53" s="921"/>
      <c r="J53" s="921"/>
      <c r="K53" s="921"/>
      <c r="L53" s="921"/>
      <c r="M53" s="921"/>
      <c r="N53" s="921"/>
      <c r="O53" s="921"/>
      <c r="P53" s="921"/>
      <c r="Q53" s="921"/>
      <c r="R53" s="921"/>
      <c r="S53" s="921"/>
      <c r="T53" s="921"/>
      <c r="U53" s="921"/>
      <c r="V53" s="921"/>
      <c r="W53" s="921"/>
      <c r="X53" s="921"/>
      <c r="Y53" s="921"/>
      <c r="Z53" s="921"/>
      <c r="AA53" s="921"/>
      <c r="AB53" s="921"/>
      <c r="AC53" s="921"/>
    </row>
    <row r="54" spans="1:29" s="928" customFormat="1" ht="27.9" customHeight="1" x14ac:dyDescent="0.25">
      <c r="A54" s="941"/>
      <c r="B54" s="217"/>
      <c r="C54" s="917"/>
    </row>
    <row r="55" spans="1:29" s="9" customFormat="1" ht="27.9" customHeight="1" x14ac:dyDescent="0.25">
      <c r="A55" s="941"/>
      <c r="B55" s="217"/>
      <c r="C55" s="917"/>
      <c r="D55" s="921"/>
      <c r="E55" s="921"/>
      <c r="F55" s="921"/>
      <c r="G55" s="921"/>
      <c r="H55" s="921"/>
      <c r="I55" s="921"/>
      <c r="J55" s="921"/>
      <c r="K55" s="921"/>
      <c r="L55" s="921"/>
      <c r="M55" s="921"/>
      <c r="N55" s="921"/>
      <c r="O55" s="921"/>
      <c r="P55" s="921"/>
      <c r="Q55" s="921"/>
      <c r="R55" s="921"/>
      <c r="S55" s="921"/>
      <c r="T55" s="921"/>
      <c r="U55" s="921"/>
      <c r="V55" s="921"/>
      <c r="W55" s="921"/>
      <c r="X55" s="921"/>
      <c r="Y55" s="921"/>
      <c r="Z55" s="921"/>
      <c r="AA55" s="921"/>
      <c r="AB55" s="921"/>
      <c r="AC55" s="921"/>
    </row>
    <row r="56" spans="1:29" s="9" customFormat="1" ht="27.9" customHeight="1" x14ac:dyDescent="0.25">
      <c r="A56" s="941"/>
      <c r="B56" s="217"/>
      <c r="C56" s="917"/>
      <c r="D56" s="921"/>
      <c r="E56" s="921"/>
      <c r="F56" s="921"/>
      <c r="G56" s="921"/>
      <c r="H56" s="921"/>
      <c r="I56" s="921"/>
      <c r="J56" s="921"/>
      <c r="K56" s="921"/>
      <c r="L56" s="921"/>
      <c r="M56" s="921"/>
      <c r="N56" s="921"/>
      <c r="O56" s="921"/>
      <c r="P56" s="921"/>
      <c r="Q56" s="921"/>
      <c r="R56" s="921"/>
      <c r="S56" s="921"/>
      <c r="T56" s="921"/>
      <c r="U56" s="921"/>
      <c r="V56" s="921"/>
      <c r="W56" s="921"/>
      <c r="X56" s="921"/>
      <c r="Y56" s="921"/>
      <c r="Z56" s="921"/>
      <c r="AA56" s="921"/>
      <c r="AB56" s="921"/>
      <c r="AC56" s="921"/>
    </row>
    <row r="57" spans="1:29" s="9" customFormat="1" ht="27.9" customHeight="1" x14ac:dyDescent="0.25">
      <c r="A57" s="941"/>
      <c r="B57" s="217"/>
      <c r="C57" s="917"/>
      <c r="D57" s="921"/>
      <c r="E57" s="921"/>
      <c r="F57" s="921"/>
      <c r="G57" s="921"/>
      <c r="H57" s="921"/>
      <c r="I57" s="921"/>
      <c r="J57" s="921"/>
      <c r="K57" s="921"/>
      <c r="L57" s="921"/>
      <c r="M57" s="921"/>
      <c r="N57" s="921"/>
      <c r="O57" s="921"/>
      <c r="P57" s="921"/>
      <c r="Q57" s="921"/>
      <c r="R57" s="921"/>
      <c r="S57" s="921"/>
      <c r="T57" s="921"/>
      <c r="U57" s="921"/>
      <c r="V57" s="921"/>
      <c r="W57" s="921"/>
      <c r="X57" s="921"/>
      <c r="Y57" s="921"/>
      <c r="Z57" s="921"/>
      <c r="AA57" s="921"/>
      <c r="AB57" s="921"/>
      <c r="AC57" s="921"/>
    </row>
    <row r="58" spans="1:29" s="928" customFormat="1" ht="39" customHeight="1" x14ac:dyDescent="0.25">
      <c r="A58" s="941"/>
      <c r="B58" s="217"/>
      <c r="C58" s="917"/>
    </row>
    <row r="59" spans="1:29" s="9" customFormat="1" ht="27.9" customHeight="1" x14ac:dyDescent="0.25">
      <c r="A59" s="941"/>
      <c r="B59" s="217"/>
      <c r="C59" s="917"/>
      <c r="D59" s="921"/>
      <c r="E59" s="921"/>
      <c r="F59" s="921"/>
      <c r="G59" s="921"/>
      <c r="H59" s="921"/>
      <c r="I59" s="921"/>
      <c r="J59" s="921"/>
      <c r="K59" s="921"/>
      <c r="L59" s="921"/>
      <c r="M59" s="921"/>
      <c r="N59" s="921"/>
      <c r="O59" s="921"/>
      <c r="P59" s="921"/>
      <c r="Q59" s="921"/>
      <c r="R59" s="921"/>
      <c r="S59" s="921"/>
      <c r="T59" s="921"/>
      <c r="U59" s="921"/>
      <c r="V59" s="921"/>
      <c r="W59" s="921"/>
      <c r="X59" s="921"/>
      <c r="Y59" s="921"/>
      <c r="Z59" s="921"/>
      <c r="AA59" s="921"/>
      <c r="AB59" s="921"/>
      <c r="AC59" s="921"/>
    </row>
    <row r="60" spans="1:29" s="9" customFormat="1" ht="27.9" customHeight="1" x14ac:dyDescent="0.25">
      <c r="A60" s="941"/>
      <c r="B60" s="217"/>
      <c r="C60" s="917"/>
      <c r="D60" s="921"/>
      <c r="E60" s="921"/>
      <c r="F60" s="921"/>
      <c r="G60" s="921"/>
      <c r="H60" s="921"/>
      <c r="I60" s="921"/>
      <c r="J60" s="921"/>
      <c r="K60" s="921"/>
      <c r="L60" s="921"/>
      <c r="M60" s="921"/>
      <c r="N60" s="921"/>
      <c r="O60" s="921"/>
      <c r="P60" s="921"/>
      <c r="Q60" s="921"/>
      <c r="R60" s="921"/>
      <c r="S60" s="921"/>
      <c r="T60" s="921"/>
      <c r="U60" s="921"/>
      <c r="V60" s="921"/>
      <c r="W60" s="921"/>
      <c r="X60" s="921"/>
      <c r="Y60" s="921"/>
      <c r="Z60" s="921"/>
      <c r="AA60" s="921"/>
      <c r="AB60" s="921"/>
      <c r="AC60" s="921"/>
    </row>
    <row r="61" spans="1:29" s="9" customFormat="1" ht="90" customHeight="1" x14ac:dyDescent="0.25">
      <c r="A61" s="941"/>
      <c r="B61" s="217"/>
      <c r="C61" s="917"/>
      <c r="D61" s="921"/>
      <c r="E61" s="921"/>
      <c r="F61" s="921"/>
      <c r="G61" s="921"/>
      <c r="H61" s="921"/>
      <c r="I61" s="921"/>
      <c r="J61" s="921"/>
      <c r="K61" s="921"/>
      <c r="L61" s="921"/>
      <c r="M61" s="921"/>
      <c r="N61" s="921"/>
      <c r="O61" s="921"/>
      <c r="P61" s="921"/>
      <c r="Q61" s="921"/>
      <c r="R61" s="921"/>
      <c r="S61" s="921"/>
      <c r="T61" s="921"/>
      <c r="U61" s="921"/>
      <c r="V61" s="921"/>
      <c r="W61" s="921"/>
      <c r="X61" s="921"/>
      <c r="Y61" s="921"/>
      <c r="Z61" s="921"/>
      <c r="AA61" s="921"/>
      <c r="AB61" s="921"/>
      <c r="AC61" s="921"/>
    </row>
    <row r="62" spans="1:29" s="9" customFormat="1" ht="64.5" customHeight="1" x14ac:dyDescent="0.25">
      <c r="A62" s="941"/>
      <c r="B62" s="217"/>
      <c r="C62" s="917"/>
      <c r="D62" s="921"/>
      <c r="E62" s="921"/>
      <c r="F62" s="921"/>
      <c r="G62" s="921"/>
      <c r="H62" s="921"/>
      <c r="I62" s="921"/>
      <c r="J62" s="921"/>
      <c r="K62" s="921"/>
      <c r="L62" s="921"/>
      <c r="M62" s="921"/>
      <c r="N62" s="921"/>
      <c r="O62" s="921"/>
      <c r="P62" s="921"/>
      <c r="Q62" s="921"/>
      <c r="R62" s="921"/>
      <c r="S62" s="921"/>
      <c r="T62" s="921"/>
      <c r="U62" s="921"/>
      <c r="V62" s="921"/>
      <c r="W62" s="921"/>
      <c r="X62" s="921"/>
      <c r="Y62" s="921"/>
      <c r="Z62" s="921"/>
      <c r="AA62" s="921"/>
      <c r="AB62" s="921"/>
      <c r="AC62" s="921"/>
    </row>
    <row r="63" spans="1:29" s="928" customFormat="1" ht="66" customHeight="1" x14ac:dyDescent="0.25">
      <c r="A63" s="941"/>
      <c r="B63" s="217"/>
      <c r="C63" s="917"/>
    </row>
    <row r="64" spans="1:29" s="943" customFormat="1" ht="27.9" customHeight="1" x14ac:dyDescent="0.25">
      <c r="A64" s="941"/>
      <c r="B64" s="217"/>
      <c r="C64" s="917"/>
    </row>
    <row r="65" spans="1:29" s="921" customFormat="1" ht="27.9" customHeight="1" x14ac:dyDescent="0.25">
      <c r="A65" s="941"/>
      <c r="B65" s="217"/>
      <c r="C65" s="917"/>
    </row>
    <row r="66" spans="1:29" s="921" customFormat="1" ht="27.9" customHeight="1" x14ac:dyDescent="0.25">
      <c r="A66" s="941"/>
      <c r="B66" s="217"/>
      <c r="C66" s="917"/>
    </row>
    <row r="67" spans="1:29" s="9" customFormat="1" ht="27.9" customHeight="1" x14ac:dyDescent="0.25">
      <c r="A67" s="941"/>
      <c r="B67" s="217"/>
      <c r="C67" s="917"/>
      <c r="D67" s="921"/>
      <c r="E67" s="921"/>
      <c r="F67" s="921"/>
      <c r="G67" s="921"/>
      <c r="H67" s="921"/>
      <c r="I67" s="921"/>
      <c r="J67" s="921"/>
      <c r="K67" s="921"/>
      <c r="L67" s="921"/>
      <c r="M67" s="921"/>
      <c r="N67" s="921"/>
      <c r="O67" s="921"/>
      <c r="P67" s="921"/>
      <c r="Q67" s="921"/>
      <c r="R67" s="921"/>
      <c r="S67" s="921"/>
      <c r="T67" s="921"/>
      <c r="U67" s="921"/>
      <c r="V67" s="921"/>
      <c r="W67" s="921"/>
      <c r="X67" s="921"/>
      <c r="Y67" s="921"/>
      <c r="Z67" s="921"/>
      <c r="AA67" s="921"/>
      <c r="AB67" s="921"/>
      <c r="AC67" s="921"/>
    </row>
    <row r="68" spans="1:29" s="9" customFormat="1" ht="40.5" customHeight="1" x14ac:dyDescent="0.25">
      <c r="A68" s="941"/>
      <c r="B68" s="217"/>
      <c r="C68" s="917"/>
      <c r="D68" s="921"/>
      <c r="E68" s="921"/>
      <c r="F68" s="921"/>
      <c r="G68" s="921"/>
      <c r="H68" s="921"/>
      <c r="I68" s="921"/>
      <c r="J68" s="921"/>
      <c r="K68" s="921"/>
      <c r="L68" s="921"/>
      <c r="M68" s="921"/>
      <c r="N68" s="921"/>
      <c r="O68" s="921"/>
      <c r="P68" s="921"/>
      <c r="Q68" s="921"/>
      <c r="R68" s="921"/>
      <c r="S68" s="921"/>
      <c r="T68" s="921"/>
      <c r="U68" s="921"/>
      <c r="V68" s="921"/>
      <c r="W68" s="921"/>
      <c r="X68" s="921"/>
      <c r="Y68" s="921"/>
      <c r="Z68" s="921"/>
      <c r="AA68" s="921"/>
      <c r="AB68" s="921"/>
      <c r="AC68" s="921"/>
    </row>
    <row r="69" spans="1:29" s="928" customFormat="1" ht="39.75" customHeight="1" x14ac:dyDescent="0.25">
      <c r="A69" s="941"/>
      <c r="B69" s="217"/>
      <c r="C69" s="917"/>
    </row>
    <row r="70" spans="1:29" s="921" customFormat="1" ht="27.9" customHeight="1" x14ac:dyDescent="0.25">
      <c r="A70" s="941"/>
      <c r="B70" s="217"/>
      <c r="C70" s="917"/>
    </row>
    <row r="71" spans="1:29" s="9" customFormat="1" ht="27.9" customHeight="1" x14ac:dyDescent="0.25">
      <c r="A71" s="941"/>
      <c r="B71" s="217"/>
      <c r="C71" s="917"/>
      <c r="D71" s="921"/>
      <c r="E71" s="921"/>
      <c r="F71" s="921"/>
      <c r="G71" s="921"/>
      <c r="H71" s="921"/>
      <c r="I71" s="921"/>
      <c r="J71" s="921"/>
      <c r="K71" s="921"/>
      <c r="L71" s="921"/>
      <c r="M71" s="921"/>
      <c r="N71" s="921"/>
      <c r="O71" s="921"/>
      <c r="P71" s="921"/>
      <c r="Q71" s="921"/>
      <c r="R71" s="921"/>
      <c r="S71" s="921"/>
      <c r="T71" s="921"/>
      <c r="U71" s="921"/>
      <c r="V71" s="921"/>
      <c r="W71" s="921"/>
      <c r="X71" s="921"/>
      <c r="Y71" s="921"/>
      <c r="Z71" s="921"/>
      <c r="AA71" s="921"/>
      <c r="AB71" s="921"/>
      <c r="AC71" s="921"/>
    </row>
    <row r="72" spans="1:29" s="9" customFormat="1" ht="51" customHeight="1" x14ac:dyDescent="0.25">
      <c r="A72" s="941"/>
      <c r="B72" s="217"/>
      <c r="C72" s="917"/>
      <c r="D72" s="921"/>
      <c r="E72" s="921"/>
      <c r="F72" s="921"/>
      <c r="G72" s="921"/>
      <c r="H72" s="921"/>
      <c r="I72" s="921"/>
      <c r="J72" s="921"/>
      <c r="K72" s="921"/>
      <c r="L72" s="921"/>
      <c r="M72" s="921"/>
      <c r="N72" s="921"/>
      <c r="O72" s="921"/>
      <c r="P72" s="921"/>
      <c r="Q72" s="921"/>
      <c r="R72" s="921"/>
      <c r="S72" s="921"/>
      <c r="T72" s="921"/>
      <c r="U72" s="921"/>
      <c r="V72" s="921"/>
      <c r="W72" s="921"/>
      <c r="X72" s="921"/>
      <c r="Y72" s="921"/>
      <c r="Z72" s="921"/>
      <c r="AA72" s="921"/>
      <c r="AB72" s="921"/>
      <c r="AC72" s="921"/>
    </row>
    <row r="73" spans="1:29" s="9" customFormat="1" ht="54" customHeight="1" x14ac:dyDescent="0.25">
      <c r="A73" s="941"/>
      <c r="B73" s="217"/>
      <c r="C73" s="917"/>
      <c r="D73" s="921"/>
      <c r="E73" s="921"/>
      <c r="F73" s="921"/>
      <c r="G73" s="921"/>
      <c r="H73" s="921"/>
      <c r="I73" s="921"/>
      <c r="J73" s="921"/>
      <c r="K73" s="921"/>
      <c r="L73" s="921"/>
      <c r="M73" s="921"/>
      <c r="N73" s="921"/>
      <c r="O73" s="921"/>
      <c r="P73" s="921"/>
      <c r="Q73" s="921"/>
      <c r="R73" s="921"/>
      <c r="S73" s="921"/>
      <c r="T73" s="921"/>
      <c r="U73" s="921"/>
      <c r="V73" s="921"/>
      <c r="W73" s="921"/>
      <c r="X73" s="921"/>
      <c r="Y73" s="921"/>
      <c r="Z73" s="921"/>
      <c r="AA73" s="921"/>
      <c r="AB73" s="921"/>
      <c r="AC73" s="921"/>
    </row>
    <row r="74" spans="1:29" s="9" customFormat="1" ht="52.5" customHeight="1" x14ac:dyDescent="0.25">
      <c r="A74" s="941"/>
      <c r="B74" s="217"/>
      <c r="C74" s="917"/>
      <c r="D74" s="921"/>
      <c r="E74" s="921"/>
      <c r="F74" s="921"/>
      <c r="G74" s="921"/>
      <c r="H74" s="921"/>
      <c r="I74" s="921"/>
      <c r="J74" s="921"/>
      <c r="K74" s="921"/>
      <c r="L74" s="921"/>
      <c r="M74" s="921"/>
      <c r="N74" s="921"/>
      <c r="O74" s="921"/>
      <c r="P74" s="921"/>
      <c r="Q74" s="921"/>
      <c r="R74" s="921"/>
      <c r="S74" s="921"/>
      <c r="T74" s="921"/>
      <c r="U74" s="921"/>
      <c r="V74" s="921"/>
      <c r="W74" s="921"/>
      <c r="X74" s="921"/>
      <c r="Y74" s="921"/>
      <c r="Z74" s="921"/>
      <c r="AA74" s="921"/>
      <c r="AB74" s="921"/>
      <c r="AC74" s="921"/>
    </row>
    <row r="75" spans="1:29" s="928" customFormat="1" ht="40.5" customHeight="1" x14ac:dyDescent="0.25">
      <c r="A75" s="941"/>
      <c r="B75" s="217"/>
      <c r="C75" s="917"/>
    </row>
    <row r="76" spans="1:29" s="921" customFormat="1" ht="27.9" customHeight="1" x14ac:dyDescent="0.25">
      <c r="A76" s="941"/>
      <c r="B76" s="217"/>
      <c r="C76" s="917"/>
    </row>
    <row r="77" spans="1:29" s="9" customFormat="1" ht="27.9" customHeight="1" x14ac:dyDescent="0.25">
      <c r="A77" s="941"/>
      <c r="B77" s="217"/>
      <c r="C77" s="917"/>
      <c r="D77" s="921"/>
      <c r="E77" s="921"/>
      <c r="F77" s="921"/>
      <c r="G77" s="921"/>
      <c r="H77" s="921"/>
      <c r="I77" s="921"/>
      <c r="J77" s="921"/>
      <c r="K77" s="921"/>
      <c r="L77" s="921"/>
      <c r="M77" s="921"/>
      <c r="N77" s="921"/>
      <c r="O77" s="921"/>
      <c r="P77" s="921"/>
      <c r="Q77" s="921"/>
      <c r="R77" s="921"/>
      <c r="S77" s="921"/>
      <c r="T77" s="921"/>
      <c r="U77" s="921"/>
      <c r="V77" s="921"/>
      <c r="W77" s="921"/>
      <c r="X77" s="921"/>
      <c r="Y77" s="921"/>
      <c r="Z77" s="921"/>
      <c r="AA77" s="921"/>
      <c r="AB77" s="921"/>
      <c r="AC77" s="921"/>
    </row>
    <row r="78" spans="1:29" s="9" customFormat="1" ht="117" customHeight="1" x14ac:dyDescent="0.25">
      <c r="A78" s="941"/>
      <c r="B78" s="217"/>
      <c r="C78" s="917"/>
      <c r="D78" s="921"/>
      <c r="E78" s="921"/>
      <c r="F78" s="921"/>
      <c r="G78" s="921"/>
      <c r="H78" s="921"/>
      <c r="I78" s="921"/>
      <c r="J78" s="921"/>
      <c r="K78" s="921"/>
      <c r="L78" s="921"/>
      <c r="M78" s="921"/>
      <c r="N78" s="921"/>
      <c r="O78" s="921"/>
      <c r="P78" s="921"/>
      <c r="Q78" s="921"/>
      <c r="R78" s="921"/>
      <c r="S78" s="921"/>
      <c r="T78" s="921"/>
      <c r="U78" s="921"/>
      <c r="V78" s="921"/>
      <c r="W78" s="921"/>
      <c r="X78" s="921"/>
      <c r="Y78" s="921"/>
      <c r="Z78" s="921"/>
      <c r="AA78" s="921"/>
      <c r="AB78" s="921"/>
      <c r="AC78" s="921"/>
    </row>
    <row r="79" spans="1:29" s="928" customFormat="1" ht="90" customHeight="1" x14ac:dyDescent="0.25">
      <c r="A79" s="941"/>
      <c r="B79" s="217"/>
      <c r="C79" s="917"/>
    </row>
    <row r="80" spans="1:29" s="921" customFormat="1" ht="27.9" customHeight="1" x14ac:dyDescent="0.25">
      <c r="A80" s="941"/>
      <c r="B80" s="217"/>
      <c r="C80" s="917"/>
    </row>
    <row r="81" spans="1:29" s="9" customFormat="1" ht="27.9" customHeight="1" x14ac:dyDescent="0.25">
      <c r="A81" s="941"/>
      <c r="B81" s="217"/>
      <c r="C81" s="917"/>
      <c r="D81" s="921"/>
      <c r="E81" s="921"/>
      <c r="F81" s="921"/>
      <c r="G81" s="921"/>
      <c r="H81" s="921"/>
      <c r="I81" s="921"/>
      <c r="J81" s="921"/>
      <c r="K81" s="921"/>
      <c r="L81" s="921"/>
      <c r="M81" s="921"/>
      <c r="N81" s="921"/>
      <c r="O81" s="921"/>
      <c r="P81" s="921"/>
      <c r="Q81" s="921"/>
      <c r="R81" s="921"/>
      <c r="S81" s="921"/>
      <c r="T81" s="921"/>
      <c r="U81" s="921"/>
      <c r="V81" s="921"/>
      <c r="W81" s="921"/>
      <c r="X81" s="921"/>
      <c r="Y81" s="921"/>
      <c r="Z81" s="921"/>
      <c r="AA81" s="921"/>
      <c r="AB81" s="921"/>
      <c r="AC81" s="921"/>
    </row>
    <row r="82" spans="1:29" s="928" customFormat="1" ht="78.75" customHeight="1" x14ac:dyDescent="0.25">
      <c r="A82" s="941"/>
      <c r="B82" s="217"/>
      <c r="C82" s="917"/>
    </row>
    <row r="83" spans="1:29" s="921" customFormat="1" ht="27.9" customHeight="1" x14ac:dyDescent="0.25">
      <c r="A83" s="941"/>
      <c r="B83" s="217"/>
      <c r="C83" s="917"/>
    </row>
    <row r="84" spans="1:29" s="9" customFormat="1" ht="27.9" customHeight="1" x14ac:dyDescent="0.25">
      <c r="A84" s="941"/>
      <c r="B84" s="217"/>
      <c r="C84" s="917"/>
      <c r="D84" s="921"/>
      <c r="E84" s="921"/>
      <c r="F84" s="921"/>
      <c r="G84" s="921"/>
      <c r="H84" s="921"/>
      <c r="I84" s="921"/>
      <c r="J84" s="921"/>
      <c r="K84" s="921"/>
      <c r="L84" s="921"/>
      <c r="M84" s="921"/>
      <c r="N84" s="921"/>
      <c r="O84" s="921"/>
      <c r="P84" s="921"/>
      <c r="Q84" s="921"/>
      <c r="R84" s="921"/>
      <c r="S84" s="921"/>
      <c r="T84" s="921"/>
      <c r="U84" s="921"/>
      <c r="V84" s="921"/>
      <c r="W84" s="921"/>
      <c r="X84" s="921"/>
      <c r="Y84" s="921"/>
      <c r="Z84" s="921"/>
      <c r="AA84" s="921"/>
      <c r="AB84" s="921"/>
      <c r="AC84" s="921"/>
    </row>
    <row r="85" spans="1:29" s="9" customFormat="1" ht="39.75" customHeight="1" x14ac:dyDescent="0.25">
      <c r="A85" s="941"/>
      <c r="B85" s="217"/>
      <c r="C85" s="917"/>
      <c r="D85" s="921"/>
      <c r="E85" s="921"/>
      <c r="F85" s="921"/>
      <c r="G85" s="921"/>
      <c r="H85" s="921"/>
      <c r="I85" s="921"/>
      <c r="J85" s="921"/>
      <c r="K85" s="921"/>
      <c r="L85" s="921"/>
      <c r="M85" s="921"/>
      <c r="N85" s="921"/>
      <c r="O85" s="921"/>
      <c r="P85" s="921"/>
      <c r="Q85" s="921"/>
      <c r="R85" s="921"/>
      <c r="S85" s="921"/>
      <c r="T85" s="921"/>
      <c r="U85" s="921"/>
      <c r="V85" s="921"/>
      <c r="W85" s="921"/>
      <c r="X85" s="921"/>
      <c r="Y85" s="921"/>
      <c r="Z85" s="921"/>
      <c r="AA85" s="921"/>
      <c r="AB85" s="921"/>
      <c r="AC85" s="921"/>
    </row>
    <row r="86" spans="1:29" s="9" customFormat="1" ht="115.5" customHeight="1" x14ac:dyDescent="0.25">
      <c r="A86" s="941"/>
      <c r="B86" s="217"/>
      <c r="C86" s="917"/>
      <c r="D86" s="921"/>
      <c r="E86" s="921"/>
      <c r="F86" s="921"/>
      <c r="G86" s="921"/>
      <c r="H86" s="921"/>
      <c r="I86" s="921"/>
      <c r="J86" s="921"/>
      <c r="K86" s="921"/>
      <c r="L86" s="921"/>
      <c r="M86" s="921"/>
      <c r="N86" s="921"/>
      <c r="O86" s="921"/>
      <c r="P86" s="921"/>
      <c r="Q86" s="921"/>
      <c r="R86" s="921"/>
      <c r="S86" s="921"/>
      <c r="T86" s="921"/>
      <c r="U86" s="921"/>
      <c r="V86" s="921"/>
      <c r="W86" s="921"/>
      <c r="X86" s="921"/>
      <c r="Y86" s="921"/>
      <c r="Z86" s="921"/>
      <c r="AA86" s="921"/>
      <c r="AB86" s="921"/>
      <c r="AC86" s="921"/>
    </row>
    <row r="87" spans="1:29" s="9" customFormat="1" ht="117" customHeight="1" x14ac:dyDescent="0.25">
      <c r="A87" s="941"/>
      <c r="B87" s="217"/>
      <c r="C87" s="917"/>
      <c r="D87" s="921"/>
      <c r="E87" s="921"/>
      <c r="F87" s="921"/>
      <c r="G87" s="921"/>
      <c r="H87" s="921"/>
      <c r="I87" s="921"/>
      <c r="J87" s="921"/>
      <c r="K87" s="921"/>
      <c r="L87" s="921"/>
      <c r="M87" s="921"/>
      <c r="N87" s="921"/>
      <c r="O87" s="921"/>
      <c r="P87" s="921"/>
      <c r="Q87" s="921"/>
      <c r="R87" s="921"/>
      <c r="S87" s="921"/>
      <c r="T87" s="921"/>
      <c r="U87" s="921"/>
      <c r="V87" s="921"/>
      <c r="W87" s="921"/>
      <c r="X87" s="921"/>
      <c r="Y87" s="921"/>
      <c r="Z87" s="921"/>
      <c r="AA87" s="921"/>
      <c r="AB87" s="921"/>
      <c r="AC87" s="921"/>
    </row>
    <row r="88" spans="1:29" s="9" customFormat="1" ht="141" customHeight="1" x14ac:dyDescent="0.25">
      <c r="A88" s="941"/>
      <c r="B88" s="217"/>
      <c r="C88" s="917"/>
      <c r="D88" s="921"/>
      <c r="E88" s="921"/>
      <c r="F88" s="921"/>
      <c r="G88" s="921"/>
      <c r="H88" s="921"/>
      <c r="I88" s="921"/>
      <c r="J88" s="921"/>
      <c r="K88" s="921"/>
      <c r="L88" s="921"/>
      <c r="M88" s="921"/>
      <c r="N88" s="921"/>
      <c r="O88" s="921"/>
      <c r="P88" s="921"/>
      <c r="Q88" s="921"/>
      <c r="R88" s="921"/>
      <c r="S88" s="921"/>
      <c r="T88" s="921"/>
      <c r="U88" s="921"/>
      <c r="V88" s="921"/>
      <c r="W88" s="921"/>
      <c r="X88" s="921"/>
      <c r="Y88" s="921"/>
      <c r="Z88" s="921"/>
      <c r="AA88" s="921"/>
      <c r="AB88" s="921"/>
      <c r="AC88" s="921"/>
    </row>
    <row r="89" spans="1:29" s="9" customFormat="1" ht="79.5" customHeight="1" x14ac:dyDescent="0.25">
      <c r="A89" s="941"/>
      <c r="B89" s="217"/>
      <c r="C89" s="917"/>
      <c r="D89" s="921"/>
      <c r="E89" s="921"/>
      <c r="F89" s="921"/>
      <c r="G89" s="921"/>
      <c r="H89" s="921"/>
      <c r="I89" s="921"/>
      <c r="J89" s="921"/>
      <c r="K89" s="921"/>
      <c r="L89" s="921"/>
      <c r="M89" s="921"/>
      <c r="N89" s="921"/>
      <c r="O89" s="921"/>
      <c r="P89" s="921"/>
      <c r="Q89" s="921"/>
      <c r="R89" s="921"/>
      <c r="S89" s="921"/>
      <c r="T89" s="921"/>
      <c r="U89" s="921"/>
      <c r="V89" s="921"/>
      <c r="W89" s="921"/>
      <c r="X89" s="921"/>
      <c r="Y89" s="921"/>
      <c r="Z89" s="921"/>
      <c r="AA89" s="921"/>
      <c r="AB89" s="921"/>
      <c r="AC89" s="921"/>
    </row>
    <row r="90" spans="1:29" s="9" customFormat="1" ht="78.75" customHeight="1" x14ac:dyDescent="0.25">
      <c r="A90" s="941"/>
      <c r="B90" s="217"/>
      <c r="C90" s="917"/>
      <c r="D90" s="921"/>
      <c r="E90" s="921"/>
      <c r="F90" s="921"/>
      <c r="G90" s="921"/>
      <c r="H90" s="921"/>
      <c r="I90" s="921"/>
      <c r="J90" s="921"/>
      <c r="K90" s="921"/>
      <c r="L90" s="921"/>
      <c r="M90" s="921"/>
      <c r="N90" s="921"/>
      <c r="O90" s="921"/>
      <c r="P90" s="921"/>
      <c r="Q90" s="921"/>
      <c r="R90" s="921"/>
      <c r="S90" s="921"/>
      <c r="T90" s="921"/>
      <c r="U90" s="921"/>
      <c r="V90" s="921"/>
      <c r="W90" s="921"/>
      <c r="X90" s="921"/>
      <c r="Y90" s="921"/>
      <c r="Z90" s="921"/>
      <c r="AA90" s="921"/>
      <c r="AB90" s="921"/>
      <c r="AC90" s="921"/>
    </row>
    <row r="91" spans="1:29" s="9" customFormat="1" ht="79.5" customHeight="1" x14ac:dyDescent="0.25">
      <c r="A91" s="941"/>
      <c r="B91" s="217"/>
      <c r="C91" s="917"/>
      <c r="D91" s="921"/>
      <c r="E91" s="921"/>
      <c r="F91" s="921"/>
      <c r="G91" s="921"/>
      <c r="H91" s="921"/>
      <c r="I91" s="921"/>
      <c r="J91" s="921"/>
      <c r="K91" s="921"/>
      <c r="L91" s="921"/>
      <c r="M91" s="921"/>
      <c r="N91" s="921"/>
      <c r="O91" s="921"/>
      <c r="P91" s="921"/>
      <c r="Q91" s="921"/>
      <c r="R91" s="921"/>
      <c r="S91" s="921"/>
      <c r="T91" s="921"/>
      <c r="U91" s="921"/>
      <c r="V91" s="921"/>
      <c r="W91" s="921"/>
      <c r="X91" s="921"/>
      <c r="Y91" s="921"/>
      <c r="Z91" s="921"/>
      <c r="AA91" s="921"/>
      <c r="AB91" s="921"/>
      <c r="AC91" s="921"/>
    </row>
    <row r="92" spans="1:29" s="9" customFormat="1" ht="91.5" customHeight="1" x14ac:dyDescent="0.25">
      <c r="A92" s="941"/>
      <c r="B92" s="217"/>
      <c r="C92" s="917"/>
      <c r="D92" s="921"/>
      <c r="E92" s="921"/>
      <c r="F92" s="921"/>
      <c r="G92" s="921"/>
      <c r="H92" s="921"/>
      <c r="I92" s="921"/>
      <c r="J92" s="921"/>
      <c r="K92" s="921"/>
      <c r="L92" s="921"/>
      <c r="M92" s="921"/>
      <c r="N92" s="921"/>
      <c r="O92" s="921"/>
      <c r="P92" s="921"/>
      <c r="Q92" s="921"/>
      <c r="R92" s="921"/>
      <c r="S92" s="921"/>
      <c r="T92" s="921"/>
      <c r="U92" s="921"/>
      <c r="V92" s="921"/>
      <c r="W92" s="921"/>
      <c r="X92" s="921"/>
      <c r="Y92" s="921"/>
      <c r="Z92" s="921"/>
      <c r="AA92" s="921"/>
      <c r="AB92" s="921"/>
      <c r="AC92" s="921"/>
    </row>
    <row r="93" spans="1:29" s="9" customFormat="1" ht="64.5" customHeight="1" x14ac:dyDescent="0.25">
      <c r="A93" s="941"/>
      <c r="B93" s="217"/>
      <c r="C93" s="917"/>
      <c r="D93" s="921"/>
      <c r="E93" s="921"/>
      <c r="F93" s="921"/>
      <c r="G93" s="921"/>
      <c r="H93" s="921"/>
      <c r="I93" s="921"/>
      <c r="J93" s="921"/>
      <c r="K93" s="921"/>
      <c r="L93" s="921"/>
      <c r="M93" s="921"/>
      <c r="N93" s="921"/>
      <c r="O93" s="921"/>
      <c r="P93" s="921"/>
      <c r="Q93" s="921"/>
      <c r="R93" s="921"/>
      <c r="S93" s="921"/>
      <c r="T93" s="921"/>
      <c r="U93" s="921"/>
      <c r="V93" s="921"/>
      <c r="W93" s="921"/>
      <c r="X93" s="921"/>
      <c r="Y93" s="921"/>
      <c r="Z93" s="921"/>
      <c r="AA93" s="921"/>
      <c r="AB93" s="921"/>
      <c r="AC93" s="921"/>
    </row>
    <row r="94" spans="1:29" s="9" customFormat="1" ht="64.5" customHeight="1" x14ac:dyDescent="0.25">
      <c r="A94" s="941"/>
      <c r="B94" s="217"/>
      <c r="C94" s="917"/>
      <c r="D94" s="921"/>
      <c r="E94" s="921"/>
      <c r="F94" s="921"/>
      <c r="G94" s="921"/>
      <c r="H94" s="921"/>
      <c r="I94" s="921"/>
      <c r="J94" s="921"/>
      <c r="K94" s="921"/>
      <c r="L94" s="921"/>
      <c r="M94" s="921"/>
      <c r="N94" s="921"/>
      <c r="O94" s="921"/>
      <c r="P94" s="921"/>
      <c r="Q94" s="921"/>
      <c r="R94" s="921"/>
      <c r="S94" s="921"/>
      <c r="T94" s="921"/>
      <c r="U94" s="921"/>
      <c r="V94" s="921"/>
      <c r="W94" s="921"/>
      <c r="X94" s="921"/>
      <c r="Y94" s="921"/>
      <c r="Z94" s="921"/>
      <c r="AA94" s="921"/>
      <c r="AB94" s="921"/>
      <c r="AC94" s="921"/>
    </row>
    <row r="95" spans="1:29" s="9" customFormat="1" ht="68.25" customHeight="1" x14ac:dyDescent="0.25">
      <c r="A95" s="941"/>
      <c r="B95" s="217"/>
      <c r="C95" s="917"/>
      <c r="D95" s="921"/>
      <c r="E95" s="921"/>
      <c r="F95" s="921"/>
      <c r="G95" s="921"/>
      <c r="H95" s="921"/>
      <c r="I95" s="921"/>
      <c r="J95" s="921"/>
      <c r="K95" s="921"/>
      <c r="L95" s="921"/>
      <c r="M95" s="921"/>
      <c r="N95" s="921"/>
      <c r="O95" s="921"/>
      <c r="P95" s="921"/>
      <c r="Q95" s="921"/>
      <c r="R95" s="921"/>
      <c r="S95" s="921"/>
      <c r="T95" s="921"/>
      <c r="U95" s="921"/>
      <c r="V95" s="921"/>
      <c r="W95" s="921"/>
      <c r="X95" s="921"/>
      <c r="Y95" s="921"/>
      <c r="Z95" s="921"/>
      <c r="AA95" s="921"/>
      <c r="AB95" s="921"/>
      <c r="AC95" s="921"/>
    </row>
    <row r="96" spans="1:29" s="9" customFormat="1" ht="77.25" customHeight="1" x14ac:dyDescent="0.25">
      <c r="A96" s="941"/>
      <c r="B96" s="217"/>
      <c r="C96" s="917"/>
      <c r="D96" s="921"/>
      <c r="E96" s="921"/>
      <c r="F96" s="921"/>
      <c r="G96" s="921"/>
      <c r="H96" s="921"/>
      <c r="I96" s="921"/>
      <c r="J96" s="921"/>
      <c r="K96" s="921"/>
      <c r="L96" s="921"/>
      <c r="M96" s="921"/>
      <c r="N96" s="921"/>
      <c r="O96" s="921"/>
      <c r="P96" s="921"/>
      <c r="Q96" s="921"/>
      <c r="R96" s="921"/>
      <c r="S96" s="921"/>
      <c r="T96" s="921"/>
      <c r="U96" s="921"/>
      <c r="V96" s="921"/>
      <c r="W96" s="921"/>
      <c r="X96" s="921"/>
      <c r="Y96" s="921"/>
      <c r="Z96" s="921"/>
      <c r="AA96" s="921"/>
      <c r="AB96" s="921"/>
      <c r="AC96" s="921"/>
    </row>
    <row r="97" spans="1:29" s="9" customFormat="1" ht="77.25" customHeight="1" x14ac:dyDescent="0.25">
      <c r="A97" s="941"/>
      <c r="B97" s="217"/>
      <c r="C97" s="917"/>
      <c r="D97" s="921"/>
      <c r="E97" s="921"/>
      <c r="F97" s="921"/>
      <c r="G97" s="921"/>
      <c r="H97" s="921"/>
      <c r="I97" s="921"/>
      <c r="J97" s="921"/>
      <c r="K97" s="921"/>
      <c r="L97" s="921"/>
      <c r="M97" s="921"/>
      <c r="N97" s="921"/>
      <c r="O97" s="921"/>
      <c r="P97" s="921"/>
      <c r="Q97" s="921"/>
      <c r="R97" s="921"/>
      <c r="S97" s="921"/>
      <c r="T97" s="921"/>
      <c r="U97" s="921"/>
      <c r="V97" s="921"/>
      <c r="W97" s="921"/>
      <c r="X97" s="921"/>
      <c r="Y97" s="921"/>
      <c r="Z97" s="921"/>
      <c r="AA97" s="921"/>
      <c r="AB97" s="921"/>
      <c r="AC97" s="921"/>
    </row>
    <row r="98" spans="1:29" s="9" customFormat="1" ht="64.5" customHeight="1" x14ac:dyDescent="0.25">
      <c r="A98" s="941"/>
      <c r="B98" s="217"/>
      <c r="C98" s="917"/>
      <c r="D98" s="921"/>
      <c r="E98" s="921"/>
      <c r="F98" s="921"/>
      <c r="G98" s="921"/>
      <c r="H98" s="921"/>
      <c r="I98" s="921"/>
      <c r="J98" s="921"/>
      <c r="K98" s="921"/>
      <c r="L98" s="921"/>
      <c r="M98" s="921"/>
      <c r="N98" s="921"/>
      <c r="O98" s="921"/>
      <c r="P98" s="921"/>
      <c r="Q98" s="921"/>
      <c r="R98" s="921"/>
      <c r="S98" s="921"/>
      <c r="T98" s="921"/>
      <c r="U98" s="921"/>
      <c r="V98" s="921"/>
      <c r="W98" s="921"/>
      <c r="X98" s="921"/>
      <c r="Y98" s="921"/>
      <c r="Z98" s="921"/>
      <c r="AA98" s="921"/>
      <c r="AB98" s="921"/>
      <c r="AC98" s="921"/>
    </row>
    <row r="99" spans="1:29" s="9" customFormat="1" ht="64.5" customHeight="1" x14ac:dyDescent="0.25">
      <c r="A99" s="941"/>
      <c r="B99" s="217"/>
      <c r="C99" s="917"/>
      <c r="D99" s="921"/>
      <c r="E99" s="921"/>
      <c r="F99" s="921"/>
      <c r="G99" s="921"/>
      <c r="H99" s="921"/>
      <c r="I99" s="921"/>
      <c r="J99" s="921"/>
      <c r="K99" s="921"/>
      <c r="L99" s="921"/>
      <c r="M99" s="921"/>
      <c r="N99" s="921"/>
      <c r="O99" s="921"/>
      <c r="P99" s="921"/>
      <c r="Q99" s="921"/>
      <c r="R99" s="921"/>
      <c r="S99" s="921"/>
      <c r="T99" s="921"/>
      <c r="U99" s="921"/>
      <c r="V99" s="921"/>
      <c r="W99" s="921"/>
      <c r="X99" s="921"/>
      <c r="Y99" s="921"/>
      <c r="Z99" s="921"/>
      <c r="AA99" s="921"/>
      <c r="AB99" s="921"/>
      <c r="AC99" s="921"/>
    </row>
    <row r="100" spans="1:29" s="9" customFormat="1" ht="63.75" customHeight="1" x14ac:dyDescent="0.25">
      <c r="A100" s="941"/>
      <c r="B100" s="217"/>
      <c r="C100" s="917"/>
      <c r="D100" s="921"/>
      <c r="E100" s="921"/>
      <c r="F100" s="921"/>
      <c r="G100" s="921"/>
      <c r="H100" s="921"/>
      <c r="I100" s="921"/>
      <c r="J100" s="921"/>
      <c r="K100" s="921"/>
      <c r="L100" s="921"/>
      <c r="M100" s="921"/>
      <c r="N100" s="921"/>
      <c r="O100" s="921"/>
      <c r="P100" s="921"/>
      <c r="Q100" s="921"/>
      <c r="R100" s="921"/>
      <c r="S100" s="921"/>
      <c r="T100" s="921"/>
      <c r="U100" s="921"/>
      <c r="V100" s="921"/>
      <c r="W100" s="921"/>
      <c r="X100" s="921"/>
      <c r="Y100" s="921"/>
      <c r="Z100" s="921"/>
      <c r="AA100" s="921"/>
      <c r="AB100" s="921"/>
      <c r="AC100" s="921"/>
    </row>
    <row r="101" spans="1:29" s="9" customFormat="1" ht="78" customHeight="1" x14ac:dyDescent="0.25">
      <c r="A101" s="941"/>
      <c r="B101" s="217"/>
      <c r="C101" s="917"/>
      <c r="D101" s="921"/>
      <c r="E101" s="921"/>
      <c r="F101" s="921"/>
      <c r="G101" s="921"/>
      <c r="H101" s="921"/>
      <c r="I101" s="921"/>
      <c r="J101" s="921"/>
      <c r="K101" s="921"/>
      <c r="L101" s="921"/>
      <c r="M101" s="921"/>
      <c r="N101" s="921"/>
      <c r="O101" s="921"/>
      <c r="P101" s="921"/>
      <c r="Q101" s="921"/>
      <c r="R101" s="921"/>
      <c r="S101" s="921"/>
      <c r="T101" s="921"/>
      <c r="U101" s="921"/>
      <c r="V101" s="921"/>
      <c r="W101" s="921"/>
      <c r="X101" s="921"/>
      <c r="Y101" s="921"/>
      <c r="Z101" s="921"/>
      <c r="AA101" s="921"/>
      <c r="AB101" s="921"/>
      <c r="AC101" s="921"/>
    </row>
    <row r="102" spans="1:29" s="9" customFormat="1" ht="66.75" customHeight="1" x14ac:dyDescent="0.25">
      <c r="A102" s="941"/>
      <c r="B102" s="217"/>
      <c r="C102" s="917"/>
      <c r="D102" s="921"/>
      <c r="E102" s="921"/>
      <c r="F102" s="921"/>
      <c r="G102" s="921"/>
      <c r="H102" s="921"/>
      <c r="I102" s="921"/>
      <c r="J102" s="921"/>
      <c r="K102" s="921"/>
      <c r="L102" s="921"/>
      <c r="M102" s="921"/>
      <c r="N102" s="921"/>
      <c r="O102" s="921"/>
      <c r="P102" s="921"/>
      <c r="Q102" s="921"/>
      <c r="R102" s="921"/>
      <c r="S102" s="921"/>
      <c r="T102" s="921"/>
      <c r="U102" s="921"/>
      <c r="V102" s="921"/>
      <c r="W102" s="921"/>
      <c r="X102" s="921"/>
      <c r="Y102" s="921"/>
      <c r="Z102" s="921"/>
      <c r="AA102" s="921"/>
      <c r="AB102" s="921"/>
      <c r="AC102" s="921"/>
    </row>
    <row r="103" spans="1:29" s="928" customFormat="1" ht="78.75" customHeight="1" x14ac:dyDescent="0.25">
      <c r="A103" s="941"/>
      <c r="B103" s="217"/>
      <c r="C103" s="917"/>
    </row>
    <row r="104" spans="1:29" s="921" customFormat="1" ht="27.9" customHeight="1" x14ac:dyDescent="0.25">
      <c r="A104" s="941"/>
      <c r="B104" s="217"/>
      <c r="C104" s="917"/>
    </row>
    <row r="105" spans="1:29" s="9" customFormat="1" ht="27.9" customHeight="1" x14ac:dyDescent="0.25">
      <c r="A105" s="941"/>
      <c r="B105" s="217"/>
      <c r="C105" s="917"/>
      <c r="D105" s="921"/>
      <c r="E105" s="921"/>
      <c r="F105" s="921"/>
      <c r="G105" s="921"/>
      <c r="H105" s="921"/>
      <c r="I105" s="921"/>
      <c r="J105" s="921"/>
      <c r="K105" s="921"/>
      <c r="L105" s="921"/>
      <c r="M105" s="921"/>
      <c r="N105" s="921"/>
      <c r="O105" s="921"/>
      <c r="P105" s="921"/>
      <c r="Q105" s="921"/>
      <c r="R105" s="921"/>
      <c r="S105" s="921"/>
      <c r="T105" s="921"/>
      <c r="U105" s="921"/>
      <c r="V105" s="921"/>
      <c r="W105" s="921"/>
      <c r="X105" s="921"/>
      <c r="Y105" s="921"/>
      <c r="Z105" s="921"/>
      <c r="AA105" s="921"/>
      <c r="AB105" s="921"/>
      <c r="AC105" s="921"/>
    </row>
    <row r="106" spans="1:29" s="928" customFormat="1" ht="104.25" customHeight="1" x14ac:dyDescent="0.25">
      <c r="A106" s="941"/>
      <c r="B106" s="217"/>
      <c r="C106" s="917"/>
    </row>
    <row r="107" spans="1:29" s="921" customFormat="1" ht="27.9" customHeight="1" x14ac:dyDescent="0.25">
      <c r="A107" s="941"/>
      <c r="B107" s="217"/>
      <c r="C107" s="917"/>
    </row>
    <row r="108" spans="1:29" s="9" customFormat="1" ht="27.9" customHeight="1" x14ac:dyDescent="0.25">
      <c r="A108" s="941"/>
      <c r="B108" s="217"/>
      <c r="C108" s="917"/>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row>
    <row r="109" spans="1:29" s="9" customFormat="1" ht="103.5" customHeight="1" x14ac:dyDescent="0.25">
      <c r="A109" s="941"/>
      <c r="B109" s="217"/>
      <c r="C109" s="917"/>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1"/>
      <c r="AA109" s="921"/>
      <c r="AB109" s="921"/>
      <c r="AC109" s="921"/>
    </row>
    <row r="110" spans="1:29" s="9" customFormat="1" ht="103.5" customHeight="1" x14ac:dyDescent="0.25">
      <c r="A110" s="941"/>
      <c r="B110" s="217"/>
      <c r="C110" s="917"/>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1"/>
      <c r="AA110" s="921"/>
      <c r="AB110" s="921"/>
      <c r="AC110" s="921"/>
    </row>
    <row r="111" spans="1:29" s="9" customFormat="1" ht="92.25" customHeight="1" x14ac:dyDescent="0.25">
      <c r="A111" s="941"/>
      <c r="B111" s="217"/>
      <c r="C111" s="917"/>
      <c r="D111" s="921"/>
      <c r="E111" s="921"/>
      <c r="F111" s="921"/>
      <c r="G111" s="921"/>
      <c r="H111" s="921"/>
      <c r="I111" s="921"/>
      <c r="J111" s="921"/>
      <c r="K111" s="921"/>
      <c r="L111" s="921"/>
      <c r="M111" s="921"/>
      <c r="N111" s="921"/>
      <c r="O111" s="921"/>
      <c r="P111" s="921"/>
      <c r="Q111" s="921"/>
      <c r="R111" s="921"/>
      <c r="S111" s="921"/>
      <c r="T111" s="921"/>
      <c r="U111" s="921"/>
      <c r="V111" s="921"/>
      <c r="W111" s="921"/>
      <c r="X111" s="921"/>
      <c r="Y111" s="921"/>
      <c r="Z111" s="921"/>
      <c r="AA111" s="921"/>
      <c r="AB111" s="921"/>
      <c r="AC111" s="921"/>
    </row>
    <row r="112" spans="1:29" s="9" customFormat="1" ht="39.75" customHeight="1" x14ac:dyDescent="0.25">
      <c r="A112" s="941"/>
      <c r="B112" s="217"/>
      <c r="C112" s="917"/>
      <c r="D112" s="921"/>
      <c r="E112" s="921"/>
      <c r="F112" s="921"/>
      <c r="G112" s="921"/>
      <c r="H112" s="921"/>
      <c r="I112" s="921"/>
      <c r="J112" s="921"/>
      <c r="K112" s="921"/>
      <c r="L112" s="921"/>
      <c r="M112" s="921"/>
      <c r="N112" s="921"/>
      <c r="O112" s="921"/>
      <c r="P112" s="921"/>
      <c r="Q112" s="921"/>
      <c r="R112" s="921"/>
      <c r="S112" s="921"/>
      <c r="T112" s="921"/>
      <c r="U112" s="921"/>
      <c r="V112" s="921"/>
      <c r="W112" s="921"/>
      <c r="X112" s="921"/>
      <c r="Y112" s="921"/>
      <c r="Z112" s="921"/>
      <c r="AA112" s="921"/>
      <c r="AB112" s="921"/>
      <c r="AC112" s="921"/>
    </row>
    <row r="113" spans="1:3" s="921" customFormat="1" ht="51.75" customHeight="1" x14ac:dyDescent="0.25">
      <c r="A113" s="941"/>
      <c r="B113" s="217"/>
      <c r="C113" s="917"/>
    </row>
    <row r="114" spans="1:3" s="928" customFormat="1" ht="27.9" customHeight="1" x14ac:dyDescent="0.25">
      <c r="A114" s="941"/>
      <c r="B114" s="217"/>
      <c r="C114" s="917"/>
    </row>
    <row r="115" spans="1:3" s="921" customFormat="1" ht="27.9" customHeight="1" x14ac:dyDescent="0.25">
      <c r="A115" s="941"/>
      <c r="B115" s="217"/>
      <c r="C115" s="917"/>
    </row>
    <row r="116" spans="1:3" s="921" customFormat="1" ht="27.9" customHeight="1" x14ac:dyDescent="0.25">
      <c r="A116" s="941"/>
      <c r="B116" s="217"/>
      <c r="C116" s="917"/>
    </row>
    <row r="117" spans="1:3" s="921" customFormat="1" ht="41.25" customHeight="1" x14ac:dyDescent="0.25">
      <c r="A117" s="941"/>
      <c r="B117" s="217"/>
      <c r="C117" s="917"/>
    </row>
    <row r="118" spans="1:3" s="921" customFormat="1" ht="39.75" customHeight="1" x14ac:dyDescent="0.25">
      <c r="A118" s="941"/>
      <c r="B118" s="217"/>
      <c r="C118" s="917"/>
    </row>
    <row r="119" spans="1:3" s="921" customFormat="1" ht="39.75" customHeight="1" x14ac:dyDescent="0.25">
      <c r="A119" s="941"/>
      <c r="B119" s="217"/>
      <c r="C119" s="917"/>
    </row>
    <row r="120" spans="1:3" s="921" customFormat="1" ht="39" customHeight="1" x14ac:dyDescent="0.25">
      <c r="A120" s="941"/>
      <c r="B120" s="217"/>
      <c r="C120" s="917"/>
    </row>
    <row r="121" spans="1:3" s="921" customFormat="1" ht="65.25" customHeight="1" x14ac:dyDescent="0.25">
      <c r="A121" s="941"/>
      <c r="B121" s="217"/>
      <c r="C121" s="917"/>
    </row>
    <row r="122" spans="1:3" s="921" customFormat="1" ht="65.25" customHeight="1" x14ac:dyDescent="0.25">
      <c r="A122" s="941"/>
      <c r="B122" s="217"/>
      <c r="C122" s="917"/>
    </row>
    <row r="123" spans="1:3" s="921" customFormat="1" ht="52.5" customHeight="1" x14ac:dyDescent="0.25">
      <c r="A123" s="941"/>
      <c r="B123" s="217"/>
      <c r="C123" s="917"/>
    </row>
    <row r="124" spans="1:3" s="928" customFormat="1" ht="27.9" customHeight="1" x14ac:dyDescent="0.25">
      <c r="A124" s="941"/>
      <c r="B124" s="217"/>
      <c r="C124" s="917"/>
    </row>
    <row r="125" spans="1:3" s="921" customFormat="1" ht="27.9" customHeight="1" x14ac:dyDescent="0.25">
      <c r="A125" s="941"/>
      <c r="B125" s="217"/>
      <c r="C125" s="917"/>
    </row>
    <row r="126" spans="1:3" s="921" customFormat="1" ht="27.9" customHeight="1" x14ac:dyDescent="0.25">
      <c r="A126" s="941"/>
      <c r="B126" s="217"/>
      <c r="C126" s="917"/>
    </row>
    <row r="127" spans="1:3" s="921" customFormat="1" ht="27.9" customHeight="1" x14ac:dyDescent="0.25">
      <c r="A127" s="941"/>
      <c r="B127" s="217"/>
      <c r="C127" s="917"/>
    </row>
    <row r="128" spans="1:3" s="921" customFormat="1" ht="39.75" customHeight="1" x14ac:dyDescent="0.25">
      <c r="A128" s="941"/>
      <c r="B128" s="217"/>
      <c r="C128" s="917"/>
    </row>
    <row r="129" spans="1:3" s="943" customFormat="1" ht="27.9" customHeight="1" x14ac:dyDescent="0.25">
      <c r="A129" s="941"/>
      <c r="B129" s="217"/>
      <c r="C129" s="917"/>
    </row>
    <row r="130" spans="1:3" s="921" customFormat="1" ht="27.9" customHeight="1" x14ac:dyDescent="0.25">
      <c r="A130" s="941"/>
      <c r="B130" s="217"/>
      <c r="C130" s="917"/>
    </row>
    <row r="131" spans="1:3" s="921" customFormat="1" ht="27.9" customHeight="1" x14ac:dyDescent="0.25">
      <c r="A131" s="941"/>
      <c r="B131" s="217"/>
      <c r="C131" s="917"/>
    </row>
    <row r="132" spans="1:3" s="921" customFormat="1" ht="27.9" customHeight="1" x14ac:dyDescent="0.25">
      <c r="A132" s="941"/>
      <c r="B132" s="217"/>
      <c r="C132" s="917"/>
    </row>
    <row r="133" spans="1:3" s="921" customFormat="1" ht="27.9" customHeight="1" x14ac:dyDescent="0.25">
      <c r="A133" s="941"/>
      <c r="B133" s="217"/>
      <c r="C133" s="917"/>
    </row>
    <row r="134" spans="1:3" s="921" customFormat="1" ht="27.9" customHeight="1" x14ac:dyDescent="0.25">
      <c r="A134" s="941"/>
      <c r="B134" s="217"/>
      <c r="C134" s="917"/>
    </row>
    <row r="135" spans="1:3" s="928" customFormat="1" ht="27.9" customHeight="1" x14ac:dyDescent="0.25">
      <c r="A135" s="941"/>
      <c r="B135" s="217"/>
      <c r="C135" s="917"/>
    </row>
    <row r="136" spans="1:3" s="928" customFormat="1" ht="30" customHeight="1" x14ac:dyDescent="0.25">
      <c r="A136" s="941"/>
      <c r="B136" s="217"/>
      <c r="C136" s="917"/>
    </row>
    <row r="137" spans="1:3" s="924" customFormat="1" ht="30" customHeight="1" x14ac:dyDescent="0.25">
      <c r="A137" s="941"/>
      <c r="B137" s="217"/>
      <c r="C137" s="917"/>
    </row>
    <row r="138" spans="1:3" s="924" customFormat="1" ht="30" customHeight="1" x14ac:dyDescent="0.25">
      <c r="A138" s="941"/>
      <c r="B138" s="217"/>
      <c r="C138" s="917"/>
    </row>
    <row r="139" spans="1:3" s="924" customFormat="1" ht="26.1" customHeight="1" x14ac:dyDescent="0.25">
      <c r="A139" s="941"/>
      <c r="B139" s="217"/>
      <c r="C139" s="917"/>
    </row>
    <row r="140" spans="1:3" s="924" customFormat="1" ht="26.1" customHeight="1" x14ac:dyDescent="0.25">
      <c r="A140" s="941"/>
      <c r="B140" s="217"/>
      <c r="C140" s="917"/>
    </row>
    <row r="141" spans="1:3" s="924" customFormat="1" ht="26.1" customHeight="1" x14ac:dyDescent="0.25">
      <c r="A141" s="941"/>
      <c r="B141" s="217"/>
      <c r="C141" s="917"/>
    </row>
    <row r="142" spans="1:3" s="924" customFormat="1" ht="26.1" customHeight="1" x14ac:dyDescent="0.25">
      <c r="A142" s="941"/>
      <c r="B142" s="217"/>
      <c r="C142" s="917"/>
    </row>
    <row r="143" spans="1:3" s="921" customFormat="1" ht="30" customHeight="1" x14ac:dyDescent="0.25">
      <c r="A143" s="941"/>
      <c r="B143" s="217"/>
      <c r="C143" s="917"/>
    </row>
    <row r="144" spans="1:3" s="921" customFormat="1" ht="30" customHeight="1" x14ac:dyDescent="0.25">
      <c r="A144" s="941"/>
      <c r="B144" s="217"/>
      <c r="C144" s="917"/>
    </row>
    <row r="145" spans="1:3" s="921" customFormat="1" ht="30" customHeight="1" x14ac:dyDescent="0.25">
      <c r="A145" s="941"/>
      <c r="B145" s="217"/>
      <c r="C145" s="917"/>
    </row>
    <row r="146" spans="1:3" s="921" customFormat="1" ht="30" customHeight="1" x14ac:dyDescent="0.25">
      <c r="A146" s="941"/>
      <c r="B146" s="217"/>
      <c r="C146" s="917"/>
    </row>
    <row r="147" spans="1:3" s="921" customFormat="1" ht="30" customHeight="1" x14ac:dyDescent="0.25">
      <c r="A147" s="941"/>
      <c r="B147" s="217"/>
      <c r="C147" s="917"/>
    </row>
    <row r="148" spans="1:3" s="921" customFormat="1" ht="30" customHeight="1" x14ac:dyDescent="0.25">
      <c r="A148" s="941"/>
      <c r="B148" s="217"/>
      <c r="C148" s="917"/>
    </row>
    <row r="149" spans="1:3" s="924" customFormat="1" ht="26.1" customHeight="1" x14ac:dyDescent="0.25">
      <c r="A149" s="941"/>
      <c r="B149" s="217"/>
      <c r="C149" s="917"/>
    </row>
    <row r="150" spans="1:3" s="924" customFormat="1" ht="26.1" customHeight="1" x14ac:dyDescent="0.25">
      <c r="A150" s="941"/>
      <c r="B150" s="217"/>
      <c r="C150" s="917"/>
    </row>
    <row r="151" spans="1:3" s="924" customFormat="1" ht="26.1" customHeight="1" x14ac:dyDescent="0.25">
      <c r="A151" s="941"/>
      <c r="B151" s="217"/>
      <c r="C151" s="917"/>
    </row>
    <row r="152" spans="1:3" s="924" customFormat="1" ht="44.25" customHeight="1" x14ac:dyDescent="0.25">
      <c r="A152" s="941"/>
      <c r="B152" s="217"/>
      <c r="C152" s="917"/>
    </row>
    <row r="153" spans="1:3" s="924" customFormat="1" ht="26.1" customHeight="1" x14ac:dyDescent="0.25">
      <c r="A153" s="941"/>
      <c r="B153" s="217"/>
      <c r="C153" s="917"/>
    </row>
    <row r="154" spans="1:3" s="924" customFormat="1" ht="26.1" customHeight="1" x14ac:dyDescent="0.25">
      <c r="A154" s="941"/>
      <c r="B154" s="217"/>
      <c r="C154" s="917"/>
    </row>
    <row r="155" spans="1:3" s="924" customFormat="1" ht="26.1" customHeight="1" x14ac:dyDescent="0.25">
      <c r="A155" s="941"/>
      <c r="B155" s="217"/>
      <c r="C155" s="917"/>
    </row>
    <row r="156" spans="1:3" s="924" customFormat="1" ht="26.1" customHeight="1" x14ac:dyDescent="0.25">
      <c r="A156" s="941"/>
      <c r="B156" s="217"/>
      <c r="C156" s="917"/>
    </row>
    <row r="157" spans="1:3" s="924" customFormat="1" ht="26.1" customHeight="1" x14ac:dyDescent="0.25">
      <c r="A157" s="941"/>
      <c r="B157" s="217"/>
      <c r="C157" s="917"/>
    </row>
    <row r="158" spans="1:3" s="924" customFormat="1" ht="26.1" customHeight="1" x14ac:dyDescent="0.25">
      <c r="A158" s="941"/>
      <c r="B158" s="217"/>
      <c r="C158" s="917"/>
    </row>
    <row r="159" spans="1:3" s="924" customFormat="1" ht="26.1" customHeight="1" x14ac:dyDescent="0.25">
      <c r="A159" s="941"/>
      <c r="B159" s="217"/>
      <c r="C159" s="917"/>
    </row>
    <row r="160" spans="1:3" s="924" customFormat="1" ht="26.1" customHeight="1" x14ac:dyDescent="0.25">
      <c r="A160" s="941"/>
      <c r="B160" s="217"/>
      <c r="C160" s="917"/>
    </row>
    <row r="161" spans="1:3" s="924" customFormat="1" ht="26.1" customHeight="1" x14ac:dyDescent="0.25">
      <c r="A161" s="941"/>
      <c r="B161" s="217"/>
      <c r="C161" s="917"/>
    </row>
    <row r="162" spans="1:3" s="924" customFormat="1" ht="26.1" customHeight="1" x14ac:dyDescent="0.25">
      <c r="A162" s="941"/>
      <c r="B162" s="217"/>
      <c r="C162" s="917"/>
    </row>
    <row r="163" spans="1:3" s="924" customFormat="1" ht="26.1" customHeight="1" x14ac:dyDescent="0.25">
      <c r="A163" s="941"/>
      <c r="B163" s="217"/>
      <c r="C163" s="917"/>
    </row>
    <row r="164" spans="1:3" s="924" customFormat="1" ht="26.1" customHeight="1" x14ac:dyDescent="0.25">
      <c r="A164" s="941"/>
      <c r="B164" s="217"/>
      <c r="C164" s="917"/>
    </row>
    <row r="165" spans="1:3" s="924" customFormat="1" ht="26.1" customHeight="1" x14ac:dyDescent="0.25">
      <c r="A165" s="941"/>
      <c r="B165" s="217"/>
      <c r="C165" s="917"/>
    </row>
    <row r="166" spans="1:3" s="924" customFormat="1" ht="45" customHeight="1" x14ac:dyDescent="0.25">
      <c r="A166" s="941"/>
      <c r="B166" s="217"/>
      <c r="C166" s="917"/>
    </row>
    <row r="167" spans="1:3" s="924" customFormat="1" ht="45" customHeight="1" x14ac:dyDescent="0.25">
      <c r="A167" s="941"/>
      <c r="B167" s="217"/>
      <c r="C167" s="917"/>
    </row>
    <row r="169" spans="1:3" s="924" customFormat="1" ht="50.25" customHeight="1" x14ac:dyDescent="0.25">
      <c r="A169" s="941"/>
      <c r="B169" s="217"/>
      <c r="C169" s="917"/>
    </row>
    <row r="170" spans="1:3" s="924" customFormat="1" ht="26.1" customHeight="1" x14ac:dyDescent="0.25">
      <c r="A170" s="941"/>
      <c r="B170" s="217"/>
      <c r="C170" s="917"/>
    </row>
    <row r="171" spans="1:3" s="924" customFormat="1" ht="26.1" customHeight="1" x14ac:dyDescent="0.25">
      <c r="A171" s="941"/>
      <c r="B171" s="217"/>
      <c r="C171" s="917"/>
    </row>
    <row r="172" spans="1:3" s="924" customFormat="1" ht="26.1" customHeight="1" x14ac:dyDescent="0.25">
      <c r="A172" s="941"/>
      <c r="B172" s="217"/>
      <c r="C172" s="917"/>
    </row>
    <row r="173" spans="1:3" s="924" customFormat="1" ht="26.1" customHeight="1" x14ac:dyDescent="0.25">
      <c r="A173" s="941"/>
      <c r="B173" s="217"/>
      <c r="C173" s="917"/>
    </row>
    <row r="174" spans="1:3" s="924" customFormat="1" ht="26.1" customHeight="1" x14ac:dyDescent="0.25">
      <c r="A174" s="941"/>
      <c r="B174" s="217"/>
      <c r="C174" s="917"/>
    </row>
    <row r="175" spans="1:3" s="924" customFormat="1" ht="26.1" customHeight="1" x14ac:dyDescent="0.25">
      <c r="A175" s="941"/>
      <c r="B175" s="217"/>
      <c r="C175" s="917"/>
    </row>
    <row r="176" spans="1:3" s="924" customFormat="1" ht="26.1" customHeight="1" x14ac:dyDescent="0.25">
      <c r="A176" s="941"/>
      <c r="B176" s="217"/>
      <c r="C176" s="917"/>
    </row>
    <row r="177" spans="1:3" s="924" customFormat="1" ht="26.1" customHeight="1" x14ac:dyDescent="0.25">
      <c r="A177" s="941"/>
      <c r="B177" s="217"/>
      <c r="C177" s="917"/>
    </row>
    <row r="178" spans="1:3" s="924" customFormat="1" ht="26.1" customHeight="1" x14ac:dyDescent="0.25">
      <c r="A178" s="941"/>
      <c r="B178" s="217"/>
      <c r="C178" s="917"/>
    </row>
    <row r="179" spans="1:3" s="924" customFormat="1" ht="26.1" customHeight="1" x14ac:dyDescent="0.25">
      <c r="A179" s="941"/>
      <c r="B179" s="217"/>
      <c r="C179" s="917"/>
    </row>
    <row r="180" spans="1:3" s="924" customFormat="1" ht="26.1" customHeight="1" x14ac:dyDescent="0.25">
      <c r="A180" s="941"/>
      <c r="B180" s="217"/>
      <c r="C180" s="917"/>
    </row>
    <row r="181" spans="1:3" s="924" customFormat="1" ht="26.1" customHeight="1" x14ac:dyDescent="0.25">
      <c r="A181" s="941"/>
      <c r="B181" s="217"/>
      <c r="C181" s="917"/>
    </row>
    <row r="182" spans="1:3" s="924" customFormat="1" ht="26.1" customHeight="1" x14ac:dyDescent="0.25">
      <c r="A182" s="941"/>
      <c r="B182" s="217"/>
      <c r="C182" s="917"/>
    </row>
    <row r="183" spans="1:3" s="924" customFormat="1" ht="26.1" customHeight="1" x14ac:dyDescent="0.25">
      <c r="A183" s="941"/>
      <c r="B183" s="217"/>
      <c r="C183" s="917"/>
    </row>
    <row r="184" spans="1:3" s="924" customFormat="1" ht="26.1" customHeight="1" x14ac:dyDescent="0.25">
      <c r="A184" s="941"/>
      <c r="B184" s="217"/>
      <c r="C184" s="917"/>
    </row>
    <row r="185" spans="1:3" s="924" customFormat="1" ht="26.1" customHeight="1" x14ac:dyDescent="0.25">
      <c r="A185" s="941"/>
      <c r="B185" s="217"/>
      <c r="C185" s="917"/>
    </row>
    <row r="186" spans="1:3" s="924" customFormat="1" ht="26.1" customHeight="1" x14ac:dyDescent="0.25">
      <c r="A186" s="941"/>
      <c r="B186" s="217"/>
      <c r="C186" s="917"/>
    </row>
    <row r="187" spans="1:3" s="924" customFormat="1" ht="26.1" customHeight="1" x14ac:dyDescent="0.25">
      <c r="A187" s="941"/>
      <c r="B187" s="217"/>
      <c r="C187" s="917"/>
    </row>
    <row r="188" spans="1:3" s="924" customFormat="1" ht="26.1" customHeight="1" x14ac:dyDescent="0.25">
      <c r="A188" s="941"/>
      <c r="B188" s="217"/>
      <c r="C188" s="917"/>
    </row>
    <row r="189" spans="1:3" ht="22.5" customHeight="1" x14ac:dyDescent="0.25"/>
    <row r="190" spans="1:3" ht="21.75" customHeight="1" x14ac:dyDescent="0.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E18"/>
  <sheetViews>
    <sheetView workbookViewId="0">
      <selection activeCell="C10" sqref="C10"/>
    </sheetView>
  </sheetViews>
  <sheetFormatPr defaultRowHeight="13.2" x14ac:dyDescent="0.25"/>
  <cols>
    <col min="1" max="1" width="7.6640625" customWidth="1"/>
    <col min="2" max="2" width="48.33203125" customWidth="1"/>
    <col min="3" max="3" width="18.33203125" customWidth="1"/>
    <col min="5" max="5" width="14.44140625" bestFit="1" customWidth="1"/>
  </cols>
  <sheetData>
    <row r="2" spans="1:5" ht="13.8" thickBot="1" x14ac:dyDescent="0.3"/>
    <row r="3" spans="1:5" x14ac:dyDescent="0.25">
      <c r="A3" s="988" t="s">
        <v>656</v>
      </c>
      <c r="B3" s="989"/>
      <c r="C3" s="990"/>
    </row>
    <row r="4" spans="1:5" ht="13.8" thickBot="1" x14ac:dyDescent="0.3">
      <c r="A4" s="991"/>
      <c r="B4" s="992"/>
      <c r="C4" s="993"/>
    </row>
    <row r="5" spans="1:5" x14ac:dyDescent="0.25">
      <c r="A5" s="571" t="s">
        <v>146</v>
      </c>
      <c r="B5" s="570" t="s">
        <v>145</v>
      </c>
      <c r="C5" s="572" t="s">
        <v>147</v>
      </c>
      <c r="D5" s="155"/>
    </row>
    <row r="6" spans="1:5" ht="15.6" x14ac:dyDescent="0.25">
      <c r="A6" s="566" t="s">
        <v>275</v>
      </c>
      <c r="B6" s="567" t="s">
        <v>12</v>
      </c>
      <c r="C6" s="579">
        <f>'1. Popis nadvoz KR0056'!F32</f>
        <v>0</v>
      </c>
    </row>
    <row r="7" spans="1:5" ht="31.2" x14ac:dyDescent="0.25">
      <c r="A7" s="568" t="s">
        <v>276</v>
      </c>
      <c r="B7" s="569" t="s">
        <v>13</v>
      </c>
      <c r="C7" s="580">
        <f>'1. Popis nadvoz KR0056'!F43</f>
        <v>0</v>
      </c>
    </row>
    <row r="8" spans="1:5" ht="15.6" x14ac:dyDescent="0.25">
      <c r="A8" s="568" t="s">
        <v>277</v>
      </c>
      <c r="B8" s="569" t="s">
        <v>14</v>
      </c>
      <c r="C8" s="580">
        <f>'1. Popis nadvoz KR0056'!F55</f>
        <v>0</v>
      </c>
    </row>
    <row r="9" spans="1:5" ht="15.6" x14ac:dyDescent="0.25">
      <c r="A9" s="568" t="s">
        <v>278</v>
      </c>
      <c r="B9" s="569" t="s">
        <v>15</v>
      </c>
      <c r="C9" s="580">
        <f>'1. Popis nadvoz KR0056'!F72</f>
        <v>0</v>
      </c>
    </row>
    <row r="10" spans="1:5" ht="15.6" x14ac:dyDescent="0.25">
      <c r="A10" s="568" t="s">
        <v>279</v>
      </c>
      <c r="B10" s="569" t="s">
        <v>16</v>
      </c>
      <c r="C10" s="580">
        <f>'1. Popis nadvoz KR0056'!F132</f>
        <v>0</v>
      </c>
    </row>
    <row r="11" spans="1:5" ht="15.6" x14ac:dyDescent="0.25">
      <c r="A11" s="568" t="s">
        <v>280</v>
      </c>
      <c r="B11" s="569" t="s">
        <v>17</v>
      </c>
      <c r="C11" s="580">
        <f>'1. Popis nadvoz KR0056'!F141</f>
        <v>0</v>
      </c>
    </row>
    <row r="12" spans="1:5" x14ac:dyDescent="0.25">
      <c r="A12" s="511"/>
      <c r="B12" s="508"/>
      <c r="C12" s="581"/>
      <c r="D12" s="505"/>
    </row>
    <row r="13" spans="1:5" ht="15.6" thickBot="1" x14ac:dyDescent="0.3">
      <c r="A13" s="512"/>
      <c r="B13" s="513" t="s">
        <v>282</v>
      </c>
      <c r="C13" s="582">
        <f>SUM(C6:C12)</f>
        <v>0</v>
      </c>
      <c r="E13" s="660"/>
    </row>
    <row r="14" spans="1:5" ht="15.6" thickTop="1" x14ac:dyDescent="0.25">
      <c r="A14" s="514"/>
      <c r="B14" s="510"/>
      <c r="C14" s="583"/>
    </row>
    <row r="15" spans="1:5" ht="15.6" thickBot="1" x14ac:dyDescent="0.3">
      <c r="A15" s="512"/>
      <c r="B15" s="513" t="s">
        <v>2</v>
      </c>
      <c r="C15" s="582">
        <f>C13*0.22</f>
        <v>0</v>
      </c>
    </row>
    <row r="16" spans="1:5" ht="15.6" thickTop="1" x14ac:dyDescent="0.25">
      <c r="A16" s="509"/>
      <c r="B16" s="510"/>
      <c r="C16" s="584"/>
    </row>
    <row r="17" spans="1:3" ht="16.2" thickBot="1" x14ac:dyDescent="0.3">
      <c r="A17" s="512"/>
      <c r="B17" s="515" t="s">
        <v>0</v>
      </c>
      <c r="C17" s="585">
        <f>SUM(C13:C15)</f>
        <v>0</v>
      </c>
    </row>
    <row r="18" spans="1:3" ht="13.8" thickTop="1" x14ac:dyDescent="0.25"/>
  </sheetData>
  <mergeCells count="1">
    <mergeCell ref="A3:C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N144"/>
  <sheetViews>
    <sheetView zoomScale="90" zoomScaleNormal="90" workbookViewId="0">
      <pane xSplit="1" ySplit="4" topLeftCell="B126" activePane="bottomRight" state="frozen"/>
      <selection pane="topRight" activeCell="B1" sqref="B1"/>
      <selection pane="bottomLeft" activeCell="A5" sqref="A5"/>
      <selection pane="bottomRight" activeCell="F132" sqref="F132"/>
    </sheetView>
  </sheetViews>
  <sheetFormatPr defaultRowHeight="13.2" x14ac:dyDescent="0.25"/>
  <cols>
    <col min="2" max="2" width="33.5546875" customWidth="1"/>
    <col min="5" max="5" width="14.6640625" customWidth="1"/>
    <col min="6" max="6" width="19.44140625" customWidth="1"/>
  </cols>
  <sheetData>
    <row r="2" spans="1:6" ht="13.8" x14ac:dyDescent="0.25">
      <c r="A2" s="216" t="s">
        <v>283</v>
      </c>
      <c r="B2" s="217"/>
      <c r="C2" s="218"/>
      <c r="D2" s="219"/>
      <c r="E2" s="218"/>
      <c r="F2" s="220"/>
    </row>
    <row r="3" spans="1:6" ht="14.4" thickBot="1" x14ac:dyDescent="0.3">
      <c r="A3" s="216"/>
      <c r="B3" s="217"/>
      <c r="C3" s="218"/>
      <c r="D3" s="219"/>
      <c r="E3" s="218"/>
      <c r="F3" s="220"/>
    </row>
    <row r="4" spans="1:6" ht="24.6" thickBot="1" x14ac:dyDescent="0.3">
      <c r="A4" s="221" t="s">
        <v>284</v>
      </c>
      <c r="B4" s="222" t="s">
        <v>20</v>
      </c>
      <c r="C4" s="223" t="s">
        <v>21</v>
      </c>
      <c r="D4" s="224" t="s">
        <v>22</v>
      </c>
      <c r="E4" s="223" t="s">
        <v>23</v>
      </c>
      <c r="F4" s="225" t="s">
        <v>24</v>
      </c>
    </row>
    <row r="5" spans="1:6" x14ac:dyDescent="0.25">
      <c r="A5" s="226"/>
      <c r="B5" s="227" t="s">
        <v>25</v>
      </c>
      <c r="C5" s="228"/>
      <c r="D5" s="229"/>
      <c r="E5" s="230"/>
      <c r="F5" s="231">
        <f>ROUND(C5*E5,2)</f>
        <v>0</v>
      </c>
    </row>
    <row r="6" spans="1:6" ht="66.599999999999994" thickBot="1" x14ac:dyDescent="0.3">
      <c r="A6" s="232"/>
      <c r="B6" s="233" t="s">
        <v>26</v>
      </c>
      <c r="C6" s="234"/>
      <c r="D6" s="235"/>
      <c r="E6" s="236"/>
      <c r="F6" s="822"/>
    </row>
    <row r="7" spans="1:6" ht="13.8" thickBot="1" x14ac:dyDescent="0.3">
      <c r="A7" s="238">
        <v>1</v>
      </c>
      <c r="B7" s="239" t="s">
        <v>12</v>
      </c>
      <c r="C7" s="240"/>
      <c r="D7" s="241"/>
      <c r="E7" s="240"/>
      <c r="F7" s="891"/>
    </row>
    <row r="8" spans="1:6" x14ac:dyDescent="0.25">
      <c r="A8" s="243" t="s">
        <v>285</v>
      </c>
      <c r="B8" s="244" t="s">
        <v>27</v>
      </c>
      <c r="C8" s="245"/>
      <c r="D8" s="246"/>
      <c r="E8" s="245"/>
      <c r="F8" s="828"/>
    </row>
    <row r="9" spans="1:6" ht="52.8" x14ac:dyDescent="0.25">
      <c r="A9" s="248" t="s">
        <v>286</v>
      </c>
      <c r="B9" s="249" t="s">
        <v>28</v>
      </c>
      <c r="C9" s="250">
        <v>1</v>
      </c>
      <c r="D9" s="251" t="s">
        <v>29</v>
      </c>
      <c r="E9" s="252"/>
      <c r="F9" s="860">
        <f>ROUND(C9*E9,2)</f>
        <v>0</v>
      </c>
    </row>
    <row r="10" spans="1:6" ht="66" x14ac:dyDescent="0.25">
      <c r="A10" s="248" t="s">
        <v>287</v>
      </c>
      <c r="B10" s="254" t="s">
        <v>30</v>
      </c>
      <c r="C10" s="255">
        <v>8</v>
      </c>
      <c r="D10" s="256" t="s">
        <v>29</v>
      </c>
      <c r="E10" s="257"/>
      <c r="F10" s="861">
        <f>ROUND(C10*E10,2)</f>
        <v>0</v>
      </c>
    </row>
    <row r="11" spans="1:6" ht="52.8" x14ac:dyDescent="0.25">
      <c r="A11" s="541" t="s">
        <v>288</v>
      </c>
      <c r="B11" s="259" t="s">
        <v>31</v>
      </c>
      <c r="C11" s="260">
        <v>19</v>
      </c>
      <c r="D11" s="261" t="s">
        <v>29</v>
      </c>
      <c r="E11" s="262"/>
      <c r="F11" s="862">
        <f>ROUND(C11*E11,2)</f>
        <v>0</v>
      </c>
    </row>
    <row r="12" spans="1:6" ht="13.8" thickBot="1" x14ac:dyDescent="0.3">
      <c r="A12" s="542" t="s">
        <v>285</v>
      </c>
      <c r="B12" s="543" t="s">
        <v>27</v>
      </c>
      <c r="C12" s="544"/>
      <c r="D12" s="545"/>
      <c r="E12" s="544"/>
      <c r="F12" s="892">
        <f>SUM(F9:F11)</f>
        <v>0</v>
      </c>
    </row>
    <row r="13" spans="1:6" ht="21" thickTop="1" x14ac:dyDescent="0.25">
      <c r="A13" s="269" t="s">
        <v>289</v>
      </c>
      <c r="B13" s="270" t="s">
        <v>32</v>
      </c>
      <c r="C13" s="271"/>
      <c r="D13" s="272"/>
      <c r="E13" s="271"/>
      <c r="F13" s="825"/>
    </row>
    <row r="14" spans="1:6" ht="26.4" x14ac:dyDescent="0.25">
      <c r="A14" s="274" t="s">
        <v>290</v>
      </c>
      <c r="B14" s="275" t="s">
        <v>33</v>
      </c>
      <c r="C14" s="255">
        <v>70</v>
      </c>
      <c r="D14" s="276" t="s">
        <v>291</v>
      </c>
      <c r="E14" s="257"/>
      <c r="F14" s="861">
        <f t="shared" ref="F14:F20" si="0">ROUND(C14*E14,2)</f>
        <v>0</v>
      </c>
    </row>
    <row r="15" spans="1:6" ht="39.6" x14ac:dyDescent="0.25">
      <c r="A15" s="274" t="s">
        <v>292</v>
      </c>
      <c r="B15" s="275" t="s">
        <v>35</v>
      </c>
      <c r="C15" s="255">
        <v>90</v>
      </c>
      <c r="D15" s="276" t="s">
        <v>293</v>
      </c>
      <c r="E15" s="257"/>
      <c r="F15" s="861">
        <f t="shared" si="0"/>
        <v>0</v>
      </c>
    </row>
    <row r="16" spans="1:6" ht="39.6" x14ac:dyDescent="0.25">
      <c r="A16" s="274" t="s">
        <v>294</v>
      </c>
      <c r="B16" s="275" t="s">
        <v>37</v>
      </c>
      <c r="C16" s="255">
        <v>70</v>
      </c>
      <c r="D16" s="277" t="s">
        <v>295</v>
      </c>
      <c r="E16" s="257"/>
      <c r="F16" s="861">
        <f t="shared" si="0"/>
        <v>0</v>
      </c>
    </row>
    <row r="17" spans="1:6" ht="26.4" x14ac:dyDescent="0.25">
      <c r="A17" s="274" t="s">
        <v>296</v>
      </c>
      <c r="B17" s="278" t="s">
        <v>297</v>
      </c>
      <c r="C17" s="255">
        <v>70</v>
      </c>
      <c r="D17" s="276" t="s">
        <v>291</v>
      </c>
      <c r="E17" s="257"/>
      <c r="F17" s="861">
        <f t="shared" si="0"/>
        <v>0</v>
      </c>
    </row>
    <row r="18" spans="1:6" ht="92.4" x14ac:dyDescent="0.25">
      <c r="A18" s="274" t="s">
        <v>298</v>
      </c>
      <c r="B18" s="279" t="s">
        <v>299</v>
      </c>
      <c r="C18" s="255">
        <v>3</v>
      </c>
      <c r="D18" s="276" t="s">
        <v>293</v>
      </c>
      <c r="E18" s="257"/>
      <c r="F18" s="861">
        <f t="shared" si="0"/>
        <v>0</v>
      </c>
    </row>
    <row r="19" spans="1:6" ht="145.19999999999999" x14ac:dyDescent="0.25">
      <c r="A19" s="274" t="s">
        <v>300</v>
      </c>
      <c r="B19" s="279" t="s">
        <v>301</v>
      </c>
      <c r="C19" s="255">
        <v>140</v>
      </c>
      <c r="D19" s="276" t="s">
        <v>293</v>
      </c>
      <c r="E19" s="257"/>
      <c r="F19" s="861">
        <f t="shared" si="0"/>
        <v>0</v>
      </c>
    </row>
    <row r="20" spans="1:6" ht="52.8" x14ac:dyDescent="0.25">
      <c r="A20" s="306" t="s">
        <v>302</v>
      </c>
      <c r="B20" s="280" t="s">
        <v>303</v>
      </c>
      <c r="C20" s="260">
        <v>40</v>
      </c>
      <c r="D20" s="281" t="s">
        <v>304</v>
      </c>
      <c r="E20" s="262"/>
      <c r="F20" s="893">
        <f t="shared" si="0"/>
        <v>0</v>
      </c>
    </row>
    <row r="21" spans="1:6" ht="21" thickBot="1" x14ac:dyDescent="0.3">
      <c r="A21" s="546" t="s">
        <v>289</v>
      </c>
      <c r="B21" s="547" t="s">
        <v>32</v>
      </c>
      <c r="C21" s="548"/>
      <c r="D21" s="549"/>
      <c r="E21" s="548"/>
      <c r="F21" s="894">
        <f>SUM(F14:F20)</f>
        <v>0</v>
      </c>
    </row>
    <row r="22" spans="1:6" ht="13.8" thickTop="1" x14ac:dyDescent="0.25">
      <c r="A22" s="269" t="s">
        <v>305</v>
      </c>
      <c r="B22" s="270" t="s">
        <v>43</v>
      </c>
      <c r="C22" s="271"/>
      <c r="D22" s="272"/>
      <c r="E22" s="271"/>
      <c r="F22" s="825"/>
    </row>
    <row r="23" spans="1:6" ht="105.6" x14ac:dyDescent="0.25">
      <c r="A23" s="274" t="s">
        <v>306</v>
      </c>
      <c r="B23" s="259" t="s">
        <v>44</v>
      </c>
      <c r="C23" s="260">
        <v>100</v>
      </c>
      <c r="D23" s="276" t="s">
        <v>293</v>
      </c>
      <c r="E23" s="262"/>
      <c r="F23" s="862">
        <f>ROUND(C23*E23,2)</f>
        <v>0</v>
      </c>
    </row>
    <row r="24" spans="1:6" ht="118.8" x14ac:dyDescent="0.25">
      <c r="A24" s="274" t="s">
        <v>307</v>
      </c>
      <c r="B24" s="259" t="s">
        <v>45</v>
      </c>
      <c r="C24" s="260">
        <v>60</v>
      </c>
      <c r="D24" s="276" t="s">
        <v>293</v>
      </c>
      <c r="E24" s="262"/>
      <c r="F24" s="862">
        <f>ROUND(C24*E24,2)</f>
        <v>0</v>
      </c>
    </row>
    <row r="25" spans="1:6" ht="79.2" x14ac:dyDescent="0.25">
      <c r="A25" s="274" t="s">
        <v>308</v>
      </c>
      <c r="B25" s="259" t="s">
        <v>309</v>
      </c>
      <c r="C25" s="260">
        <v>70</v>
      </c>
      <c r="D25" s="276" t="s">
        <v>293</v>
      </c>
      <c r="E25" s="262"/>
      <c r="F25" s="862">
        <f>ROUND(C25*E25,2)</f>
        <v>0</v>
      </c>
    </row>
    <row r="26" spans="1:6" ht="66" x14ac:dyDescent="0.25">
      <c r="A26" s="306" t="s">
        <v>310</v>
      </c>
      <c r="B26" s="259" t="s">
        <v>47</v>
      </c>
      <c r="C26" s="260">
        <v>90</v>
      </c>
      <c r="D26" s="281" t="s">
        <v>293</v>
      </c>
      <c r="E26" s="262"/>
      <c r="F26" s="862">
        <f>ROUND(C26*E26,2)</f>
        <v>0</v>
      </c>
    </row>
    <row r="27" spans="1:6" ht="13.8" thickBot="1" x14ac:dyDescent="0.3">
      <c r="A27" s="546" t="s">
        <v>305</v>
      </c>
      <c r="B27" s="547" t="s">
        <v>43</v>
      </c>
      <c r="C27" s="548"/>
      <c r="D27" s="549"/>
      <c r="E27" s="548"/>
      <c r="F27" s="894">
        <f>SUM(F23:F26)</f>
        <v>0</v>
      </c>
    </row>
    <row r="28" spans="1:6" ht="13.8" thickTop="1" x14ac:dyDescent="0.25">
      <c r="A28" s="269" t="s">
        <v>311</v>
      </c>
      <c r="B28" s="270" t="s">
        <v>48</v>
      </c>
      <c r="C28" s="271"/>
      <c r="D28" s="272"/>
      <c r="E28" s="271"/>
      <c r="F28" s="825"/>
    </row>
    <row r="29" spans="1:6" ht="92.4" x14ac:dyDescent="0.25">
      <c r="A29" s="274" t="s">
        <v>312</v>
      </c>
      <c r="B29" s="254" t="s">
        <v>49</v>
      </c>
      <c r="C29" s="255">
        <v>1</v>
      </c>
      <c r="D29" s="256" t="s">
        <v>29</v>
      </c>
      <c r="E29" s="257"/>
      <c r="F29" s="861">
        <f>ROUND(C29*E29,2)</f>
        <v>0</v>
      </c>
    </row>
    <row r="30" spans="1:6" ht="79.2" x14ac:dyDescent="0.25">
      <c r="A30" s="306" t="s">
        <v>313</v>
      </c>
      <c r="B30" s="259" t="s">
        <v>50</v>
      </c>
      <c r="C30" s="260">
        <v>1</v>
      </c>
      <c r="D30" s="261" t="s">
        <v>29</v>
      </c>
      <c r="E30" s="262"/>
      <c r="F30" s="862">
        <f>ROUND(C30*E30,2)</f>
        <v>0</v>
      </c>
    </row>
    <row r="31" spans="1:6" ht="13.8" thickBot="1" x14ac:dyDescent="0.3">
      <c r="A31" s="542" t="s">
        <v>311</v>
      </c>
      <c r="B31" s="543" t="s">
        <v>48</v>
      </c>
      <c r="C31" s="544"/>
      <c r="D31" s="545"/>
      <c r="E31" s="544"/>
      <c r="F31" s="892">
        <f>SUM(F29:F30)</f>
        <v>0</v>
      </c>
    </row>
    <row r="32" spans="1:6" ht="16.8" thickTop="1" thickBot="1" x14ac:dyDescent="0.3">
      <c r="A32" s="550" t="s">
        <v>275</v>
      </c>
      <c r="B32" s="551" t="s">
        <v>12</v>
      </c>
      <c r="C32" s="552"/>
      <c r="D32" s="553"/>
      <c r="E32" s="552"/>
      <c r="F32" s="895">
        <f>SUM(F31+F21+F12+F27)</f>
        <v>0</v>
      </c>
    </row>
    <row r="33" spans="1:14" ht="24" x14ac:dyDescent="0.25">
      <c r="A33" s="288" t="s">
        <v>276</v>
      </c>
      <c r="B33" s="289" t="s">
        <v>13</v>
      </c>
      <c r="C33" s="271"/>
      <c r="D33" s="272"/>
      <c r="E33" s="271"/>
      <c r="F33" s="825"/>
    </row>
    <row r="34" spans="1:14" ht="39.6" x14ac:dyDescent="0.25">
      <c r="A34" s="274" t="s">
        <v>314</v>
      </c>
      <c r="B34" s="254" t="s">
        <v>315</v>
      </c>
      <c r="C34" s="255">
        <v>7</v>
      </c>
      <c r="D34" s="276" t="s">
        <v>293</v>
      </c>
      <c r="E34" s="257"/>
      <c r="F34" s="861">
        <f t="shared" ref="F34:F41" si="1">ROUND(C34*E34,2)</f>
        <v>0</v>
      </c>
    </row>
    <row r="35" spans="1:14" ht="26.4" x14ac:dyDescent="0.25">
      <c r="A35" s="274" t="s">
        <v>316</v>
      </c>
      <c r="B35" s="254" t="s">
        <v>317</v>
      </c>
      <c r="C35" s="255">
        <v>30</v>
      </c>
      <c r="D35" s="276" t="s">
        <v>293</v>
      </c>
      <c r="E35" s="257"/>
      <c r="F35" s="861">
        <f>ROUND(C35*E35,2)</f>
        <v>0</v>
      </c>
    </row>
    <row r="36" spans="1:14" ht="39.6" x14ac:dyDescent="0.25">
      <c r="A36" s="274" t="s">
        <v>318</v>
      </c>
      <c r="B36" s="254" t="s">
        <v>52</v>
      </c>
      <c r="C36" s="255">
        <v>150</v>
      </c>
      <c r="D36" s="276" t="s">
        <v>293</v>
      </c>
      <c r="E36" s="257"/>
      <c r="F36" s="861">
        <f t="shared" si="1"/>
        <v>0</v>
      </c>
    </row>
    <row r="37" spans="1:14" ht="92.4" x14ac:dyDescent="0.25">
      <c r="A37" s="274" t="s">
        <v>319</v>
      </c>
      <c r="B37" s="254" t="s">
        <v>53</v>
      </c>
      <c r="C37" s="255">
        <v>1</v>
      </c>
      <c r="D37" s="256" t="s">
        <v>29</v>
      </c>
      <c r="E37" s="257"/>
      <c r="F37" s="861">
        <f>ROUND(C37*E37,2)</f>
        <v>0</v>
      </c>
    </row>
    <row r="38" spans="1:14" ht="118.8" x14ac:dyDescent="0.25">
      <c r="A38" s="274" t="s">
        <v>320</v>
      </c>
      <c r="B38" s="254" t="s">
        <v>321</v>
      </c>
      <c r="C38" s="255">
        <v>9</v>
      </c>
      <c r="D38" s="276" t="s">
        <v>293</v>
      </c>
      <c r="E38" s="290"/>
      <c r="F38" s="861">
        <f t="shared" si="1"/>
        <v>0</v>
      </c>
    </row>
    <row r="39" spans="1:14" ht="118.8" x14ac:dyDescent="0.25">
      <c r="A39" s="274" t="s">
        <v>322</v>
      </c>
      <c r="B39" s="254" t="s">
        <v>323</v>
      </c>
      <c r="C39" s="255">
        <v>2</v>
      </c>
      <c r="D39" s="276" t="s">
        <v>293</v>
      </c>
      <c r="E39" s="290"/>
      <c r="F39" s="861">
        <f t="shared" si="1"/>
        <v>0</v>
      </c>
    </row>
    <row r="40" spans="1:14" ht="132" x14ac:dyDescent="0.25">
      <c r="A40" s="274" t="s">
        <v>324</v>
      </c>
      <c r="B40" s="254" t="s">
        <v>325</v>
      </c>
      <c r="C40" s="255">
        <v>11</v>
      </c>
      <c r="D40" s="276" t="s">
        <v>293</v>
      </c>
      <c r="E40" s="257"/>
      <c r="F40" s="861">
        <f t="shared" si="1"/>
        <v>0</v>
      </c>
    </row>
    <row r="41" spans="1:14" ht="132" x14ac:dyDescent="0.25">
      <c r="A41" s="306" t="s">
        <v>326</v>
      </c>
      <c r="B41" s="259" t="s">
        <v>327</v>
      </c>
      <c r="C41" s="260">
        <v>35</v>
      </c>
      <c r="D41" s="281" t="s">
        <v>293</v>
      </c>
      <c r="E41" s="262"/>
      <c r="F41" s="862">
        <f t="shared" si="1"/>
        <v>0</v>
      </c>
      <c r="N41" s="133"/>
    </row>
    <row r="42" spans="1:14" ht="13.8" thickBot="1" x14ac:dyDescent="0.3">
      <c r="A42" s="542" t="s">
        <v>276</v>
      </c>
      <c r="B42" s="543" t="s">
        <v>13</v>
      </c>
      <c r="C42" s="544"/>
      <c r="D42" s="545"/>
      <c r="E42" s="544"/>
      <c r="F42" s="892">
        <f>SUM(F34:F41)</f>
        <v>0</v>
      </c>
    </row>
    <row r="43" spans="1:14" ht="32.4" thickTop="1" thickBot="1" x14ac:dyDescent="0.3">
      <c r="A43" s="550" t="s">
        <v>276</v>
      </c>
      <c r="B43" s="551" t="s">
        <v>13</v>
      </c>
      <c r="C43" s="552"/>
      <c r="D43" s="553"/>
      <c r="E43" s="552"/>
      <c r="F43" s="895">
        <f>SUM(F42)</f>
        <v>0</v>
      </c>
    </row>
    <row r="44" spans="1:14" x14ac:dyDescent="0.25">
      <c r="A44" s="291" t="s">
        <v>277</v>
      </c>
      <c r="B44" s="292" t="s">
        <v>14</v>
      </c>
      <c r="C44" s="245"/>
      <c r="D44" s="246"/>
      <c r="E44" s="245"/>
      <c r="F44" s="828"/>
    </row>
    <row r="45" spans="1:14" x14ac:dyDescent="0.25">
      <c r="A45" s="294"/>
      <c r="B45" s="295" t="s">
        <v>25</v>
      </c>
      <c r="C45" s="214"/>
      <c r="D45" s="215"/>
      <c r="E45" s="296"/>
      <c r="F45" s="826">
        <f>ROUND(C45*E45,2)</f>
        <v>0</v>
      </c>
    </row>
    <row r="46" spans="1:14" ht="92.4" x14ac:dyDescent="0.25">
      <c r="A46" s="226"/>
      <c r="B46" s="297" t="s">
        <v>57</v>
      </c>
      <c r="C46" s="228"/>
      <c r="D46" s="229"/>
      <c r="E46" s="298"/>
      <c r="F46" s="829">
        <f>ROUND(C46*E46,2)</f>
        <v>0</v>
      </c>
    </row>
    <row r="47" spans="1:14" x14ac:dyDescent="0.25">
      <c r="A47" s="299" t="s">
        <v>328</v>
      </c>
      <c r="B47" s="300" t="s">
        <v>58</v>
      </c>
      <c r="C47" s="301"/>
      <c r="D47" s="302"/>
      <c r="E47" s="301"/>
      <c r="F47" s="830"/>
    </row>
    <row r="48" spans="1:14" ht="52.8" x14ac:dyDescent="0.25">
      <c r="A48" s="274" t="s">
        <v>329</v>
      </c>
      <c r="B48" s="297" t="s">
        <v>330</v>
      </c>
      <c r="C48" s="255">
        <v>10</v>
      </c>
      <c r="D48" s="276" t="s">
        <v>304</v>
      </c>
      <c r="E48" s="290"/>
      <c r="F48" s="861">
        <f>SUM(C48*E48)</f>
        <v>0</v>
      </c>
    </row>
    <row r="49" spans="1:6" ht="52.8" x14ac:dyDescent="0.25">
      <c r="A49" s="306" t="s">
        <v>329</v>
      </c>
      <c r="B49" s="554" t="s">
        <v>61</v>
      </c>
      <c r="C49" s="260">
        <v>5</v>
      </c>
      <c r="D49" s="281" t="s">
        <v>304</v>
      </c>
      <c r="E49" s="307"/>
      <c r="F49" s="862">
        <f>SUM(C49*E49)</f>
        <v>0</v>
      </c>
    </row>
    <row r="50" spans="1:6" ht="13.8" thickBot="1" x14ac:dyDescent="0.3">
      <c r="A50" s="546" t="s">
        <v>328</v>
      </c>
      <c r="B50" s="547" t="s">
        <v>58</v>
      </c>
      <c r="C50" s="548"/>
      <c r="D50" s="549"/>
      <c r="E50" s="548"/>
      <c r="F50" s="894">
        <f>SUM(F48:F49)</f>
        <v>0</v>
      </c>
    </row>
    <row r="51" spans="1:6" ht="13.8" thickTop="1" x14ac:dyDescent="0.25">
      <c r="A51" s="304" t="s">
        <v>331</v>
      </c>
      <c r="B51" s="270" t="s">
        <v>65</v>
      </c>
      <c r="C51" s="271"/>
      <c r="D51" s="272"/>
      <c r="E51" s="271"/>
      <c r="F51" s="864"/>
    </row>
    <row r="52" spans="1:6" ht="39.6" x14ac:dyDescent="0.25">
      <c r="A52" s="306" t="s">
        <v>332</v>
      </c>
      <c r="B52" s="259" t="s">
        <v>66</v>
      </c>
      <c r="C52" s="260">
        <v>70</v>
      </c>
      <c r="D52" s="281" t="s">
        <v>293</v>
      </c>
      <c r="E52" s="307"/>
      <c r="F52" s="862">
        <f>ROUND(C52*E52,2)</f>
        <v>0</v>
      </c>
    </row>
    <row r="53" spans="1:6" ht="66" x14ac:dyDescent="0.25">
      <c r="A53" s="306" t="s">
        <v>333</v>
      </c>
      <c r="B53" s="259" t="s">
        <v>67</v>
      </c>
      <c r="C53" s="260">
        <v>10</v>
      </c>
      <c r="D53" s="281" t="s">
        <v>291</v>
      </c>
      <c r="E53" s="307"/>
      <c r="F53" s="862">
        <f>ROUND(C53*E53,2)</f>
        <v>0</v>
      </c>
    </row>
    <row r="54" spans="1:6" ht="13.8" thickBot="1" x14ac:dyDescent="0.3">
      <c r="A54" s="546" t="s">
        <v>331</v>
      </c>
      <c r="B54" s="547" t="s">
        <v>65</v>
      </c>
      <c r="C54" s="548"/>
      <c r="D54" s="549"/>
      <c r="E54" s="548"/>
      <c r="F54" s="894">
        <f>SUM(F52:F53)</f>
        <v>0</v>
      </c>
    </row>
    <row r="55" spans="1:6" ht="16.8" thickTop="1" thickBot="1" x14ac:dyDescent="0.3">
      <c r="A55" s="550" t="s">
        <v>277</v>
      </c>
      <c r="B55" s="551" t="s">
        <v>14</v>
      </c>
      <c r="C55" s="552"/>
      <c r="D55" s="553"/>
      <c r="E55" s="552"/>
      <c r="F55" s="895">
        <f>F54+F50</f>
        <v>0</v>
      </c>
    </row>
    <row r="56" spans="1:6" x14ac:dyDescent="0.25">
      <c r="A56" s="288" t="s">
        <v>278</v>
      </c>
      <c r="B56" s="289" t="s">
        <v>15</v>
      </c>
      <c r="C56" s="271"/>
      <c r="D56" s="272"/>
      <c r="E56" s="271"/>
      <c r="F56" s="825"/>
    </row>
    <row r="57" spans="1:6" x14ac:dyDescent="0.25">
      <c r="A57" s="299" t="s">
        <v>334</v>
      </c>
      <c r="B57" s="300" t="s">
        <v>69</v>
      </c>
      <c r="C57" s="301"/>
      <c r="D57" s="302"/>
      <c r="E57" s="301"/>
      <c r="F57" s="830"/>
    </row>
    <row r="58" spans="1:6" ht="92.4" x14ac:dyDescent="0.25">
      <c r="A58" s="306" t="s">
        <v>335</v>
      </c>
      <c r="B58" s="254" t="s">
        <v>70</v>
      </c>
      <c r="C58" s="255">
        <v>70</v>
      </c>
      <c r="D58" s="276" t="s">
        <v>291</v>
      </c>
      <c r="E58" s="257"/>
      <c r="F58" s="861">
        <f>ROUND(C58*E58,2)</f>
        <v>0</v>
      </c>
    </row>
    <row r="59" spans="1:6" ht="26.4" x14ac:dyDescent="0.25">
      <c r="A59" s="306" t="s">
        <v>336</v>
      </c>
      <c r="B59" s="254" t="s">
        <v>71</v>
      </c>
      <c r="C59" s="255">
        <v>121</v>
      </c>
      <c r="D59" s="276" t="s">
        <v>293</v>
      </c>
      <c r="E59" s="257"/>
      <c r="F59" s="861">
        <f>ROUND(C59*E59,2)</f>
        <v>0</v>
      </c>
    </row>
    <row r="60" spans="1:6" ht="26.4" x14ac:dyDescent="0.25">
      <c r="A60" s="306" t="s">
        <v>337</v>
      </c>
      <c r="B60" s="259" t="s">
        <v>72</v>
      </c>
      <c r="C60" s="260">
        <v>121</v>
      </c>
      <c r="D60" s="281" t="s">
        <v>293</v>
      </c>
      <c r="E60" s="262"/>
      <c r="F60" s="862">
        <f>ROUND(C60*E60,2)</f>
        <v>0</v>
      </c>
    </row>
    <row r="61" spans="1:6" ht="13.8" thickBot="1" x14ac:dyDescent="0.3">
      <c r="A61" s="546" t="s">
        <v>334</v>
      </c>
      <c r="B61" s="547" t="s">
        <v>69</v>
      </c>
      <c r="C61" s="548"/>
      <c r="D61" s="549"/>
      <c r="E61" s="548"/>
      <c r="F61" s="894">
        <f>SUM(F58:F60)</f>
        <v>0</v>
      </c>
    </row>
    <row r="62" spans="1:6" ht="13.8" thickTop="1" x14ac:dyDescent="0.25">
      <c r="A62" s="269" t="s">
        <v>338</v>
      </c>
      <c r="B62" s="270" t="s">
        <v>73</v>
      </c>
      <c r="C62" s="271"/>
      <c r="D62" s="272"/>
      <c r="E62" s="271"/>
      <c r="F62" s="825"/>
    </row>
    <row r="63" spans="1:6" ht="39.6" x14ac:dyDescent="0.25">
      <c r="A63" s="274" t="s">
        <v>339</v>
      </c>
      <c r="B63" s="254" t="s">
        <v>74</v>
      </c>
      <c r="C63" s="255">
        <v>70</v>
      </c>
      <c r="D63" s="276" t="s">
        <v>291</v>
      </c>
      <c r="E63" s="257"/>
      <c r="F63" s="861">
        <f>ROUND(C63*E63,2)</f>
        <v>0</v>
      </c>
    </row>
    <row r="64" spans="1:6" ht="52.8" x14ac:dyDescent="0.25">
      <c r="A64" s="306" t="s">
        <v>340</v>
      </c>
      <c r="B64" s="259" t="s">
        <v>75</v>
      </c>
      <c r="C64" s="260">
        <v>20</v>
      </c>
      <c r="D64" s="281" t="s">
        <v>291</v>
      </c>
      <c r="E64" s="262"/>
      <c r="F64" s="862">
        <f>ROUND(C64*E64,2)</f>
        <v>0</v>
      </c>
    </row>
    <row r="65" spans="1:6" ht="13.8" thickBot="1" x14ac:dyDescent="0.3">
      <c r="A65" s="546" t="s">
        <v>338</v>
      </c>
      <c r="B65" s="547" t="s">
        <v>73</v>
      </c>
      <c r="C65" s="548"/>
      <c r="D65" s="549"/>
      <c r="E65" s="548"/>
      <c r="F65" s="894">
        <f>SUM(F63:F64)</f>
        <v>0</v>
      </c>
    </row>
    <row r="66" spans="1:6" ht="13.8" thickTop="1" x14ac:dyDescent="0.25">
      <c r="A66" s="269" t="s">
        <v>341</v>
      </c>
      <c r="B66" s="270" t="s">
        <v>76</v>
      </c>
      <c r="C66" s="271"/>
      <c r="D66" s="272"/>
      <c r="E66" s="271"/>
      <c r="F66" s="825"/>
    </row>
    <row r="67" spans="1:6" ht="92.4" x14ac:dyDescent="0.25">
      <c r="A67" s="306" t="s">
        <v>342</v>
      </c>
      <c r="B67" s="308" t="s">
        <v>343</v>
      </c>
      <c r="C67" s="260">
        <v>10</v>
      </c>
      <c r="D67" s="261" t="s">
        <v>29</v>
      </c>
      <c r="E67" s="262"/>
      <c r="F67" s="862">
        <f>ROUND(C67*E67,2)</f>
        <v>0</v>
      </c>
    </row>
    <row r="68" spans="1:6" ht="79.2" x14ac:dyDescent="0.25">
      <c r="A68" s="306" t="s">
        <v>344</v>
      </c>
      <c r="B68" s="279" t="s">
        <v>78</v>
      </c>
      <c r="C68" s="255">
        <v>7</v>
      </c>
      <c r="D68" s="276" t="s">
        <v>291</v>
      </c>
      <c r="E68" s="257"/>
      <c r="F68" s="861">
        <f>ROUND(C68*E68,2)</f>
        <v>0</v>
      </c>
    </row>
    <row r="69" spans="1:6" ht="79.2" x14ac:dyDescent="0.25">
      <c r="A69" s="306" t="s">
        <v>345</v>
      </c>
      <c r="B69" s="308" t="s">
        <v>346</v>
      </c>
      <c r="C69" s="260">
        <v>1</v>
      </c>
      <c r="D69" s="261" t="s">
        <v>29</v>
      </c>
      <c r="E69" s="262"/>
      <c r="F69" s="861">
        <f>ROUND(C69*E69,2)</f>
        <v>0</v>
      </c>
    </row>
    <row r="70" spans="1:6" ht="79.2" x14ac:dyDescent="0.25">
      <c r="A70" s="306" t="s">
        <v>347</v>
      </c>
      <c r="B70" s="308" t="s">
        <v>79</v>
      </c>
      <c r="C70" s="260">
        <v>4</v>
      </c>
      <c r="D70" s="281" t="s">
        <v>293</v>
      </c>
      <c r="E70" s="262"/>
      <c r="F70" s="862">
        <f>ROUND(C70*E70,2)</f>
        <v>0</v>
      </c>
    </row>
    <row r="71" spans="1:6" ht="13.8" thickBot="1" x14ac:dyDescent="0.3">
      <c r="A71" s="546" t="s">
        <v>341</v>
      </c>
      <c r="B71" s="547" t="s">
        <v>76</v>
      </c>
      <c r="C71" s="548"/>
      <c r="D71" s="549"/>
      <c r="E71" s="548"/>
      <c r="F71" s="894">
        <f>SUM(F67:F70)</f>
        <v>0</v>
      </c>
    </row>
    <row r="72" spans="1:6" ht="16.8" thickTop="1" thickBot="1" x14ac:dyDescent="0.3">
      <c r="A72" s="550" t="s">
        <v>278</v>
      </c>
      <c r="B72" s="551" t="s">
        <v>15</v>
      </c>
      <c r="C72" s="552"/>
      <c r="D72" s="553"/>
      <c r="E72" s="552"/>
      <c r="F72" s="895">
        <f>F71+F65+F61</f>
        <v>0</v>
      </c>
    </row>
    <row r="73" spans="1:6" x14ac:dyDescent="0.25">
      <c r="A73" s="313" t="s">
        <v>279</v>
      </c>
      <c r="B73" s="289" t="s">
        <v>16</v>
      </c>
      <c r="C73" s="271"/>
      <c r="D73" s="272"/>
      <c r="E73" s="271"/>
      <c r="F73" s="864"/>
    </row>
    <row r="74" spans="1:6" x14ac:dyDescent="0.25">
      <c r="A74" s="299" t="s">
        <v>348</v>
      </c>
      <c r="B74" s="300" t="s">
        <v>80</v>
      </c>
      <c r="C74" s="301"/>
      <c r="D74" s="302"/>
      <c r="E74" s="301"/>
      <c r="F74" s="830"/>
    </row>
    <row r="75" spans="1:6" ht="52.8" x14ac:dyDescent="0.25">
      <c r="A75" s="274" t="s">
        <v>349</v>
      </c>
      <c r="B75" s="254" t="s">
        <v>81</v>
      </c>
      <c r="C75" s="255">
        <v>45</v>
      </c>
      <c r="D75" s="276" t="s">
        <v>293</v>
      </c>
      <c r="E75" s="257"/>
      <c r="F75" s="861">
        <f>ROUND(C75*E75,2)</f>
        <v>0</v>
      </c>
    </row>
    <row r="76" spans="1:6" ht="39.6" x14ac:dyDescent="0.25">
      <c r="A76" s="306" t="s">
        <v>350</v>
      </c>
      <c r="B76" s="259" t="s">
        <v>82</v>
      </c>
      <c r="C76" s="260">
        <v>80</v>
      </c>
      <c r="D76" s="281" t="s">
        <v>293</v>
      </c>
      <c r="E76" s="262"/>
      <c r="F76" s="862">
        <f>ROUND(C76*E76,2)</f>
        <v>0</v>
      </c>
    </row>
    <row r="77" spans="1:6" ht="13.8" thickBot="1" x14ac:dyDescent="0.3">
      <c r="A77" s="546" t="s">
        <v>348</v>
      </c>
      <c r="B77" s="547" t="s">
        <v>80</v>
      </c>
      <c r="C77" s="548"/>
      <c r="D77" s="549"/>
      <c r="E77" s="548"/>
      <c r="F77" s="894">
        <f>SUM(F75:F76)</f>
        <v>0</v>
      </c>
    </row>
    <row r="78" spans="1:6" ht="13.8" thickTop="1" x14ac:dyDescent="0.25">
      <c r="A78" s="269" t="s">
        <v>351</v>
      </c>
      <c r="B78" s="270" t="s">
        <v>84</v>
      </c>
      <c r="C78" s="271"/>
      <c r="D78" s="272"/>
      <c r="E78" s="271"/>
      <c r="F78" s="825"/>
    </row>
    <row r="79" spans="1:6" ht="66" x14ac:dyDescent="0.25">
      <c r="A79" s="314" t="s">
        <v>352</v>
      </c>
      <c r="B79" s="315" t="s">
        <v>88</v>
      </c>
      <c r="C79" s="316">
        <v>1750</v>
      </c>
      <c r="D79" s="317" t="s">
        <v>86</v>
      </c>
      <c r="E79" s="318"/>
      <c r="F79" s="866">
        <f>ROUND(C79*E79,2)</f>
        <v>0</v>
      </c>
    </row>
    <row r="80" spans="1:6" ht="66" x14ac:dyDescent="0.25">
      <c r="A80" s="314" t="s">
        <v>353</v>
      </c>
      <c r="B80" s="315" t="s">
        <v>89</v>
      </c>
      <c r="C80" s="316">
        <v>3610</v>
      </c>
      <c r="D80" s="317" t="s">
        <v>86</v>
      </c>
      <c r="E80" s="318"/>
      <c r="F80" s="866">
        <f>ROUND(C80*E80,2)</f>
        <v>0</v>
      </c>
    </row>
    <row r="81" spans="1:6" ht="66" x14ac:dyDescent="0.25">
      <c r="A81" s="314" t="s">
        <v>354</v>
      </c>
      <c r="B81" s="315" t="s">
        <v>90</v>
      </c>
      <c r="C81" s="316">
        <v>1820</v>
      </c>
      <c r="D81" s="317" t="s">
        <v>86</v>
      </c>
      <c r="E81" s="318"/>
      <c r="F81" s="866">
        <f>ROUND(C81*E81,2)</f>
        <v>0</v>
      </c>
    </row>
    <row r="82" spans="1:6" ht="39.6" x14ac:dyDescent="0.25">
      <c r="A82" s="306" t="s">
        <v>355</v>
      </c>
      <c r="B82" s="259" t="s">
        <v>92</v>
      </c>
      <c r="C82" s="260">
        <v>1</v>
      </c>
      <c r="D82" s="281" t="s">
        <v>29</v>
      </c>
      <c r="E82" s="262"/>
      <c r="F82" s="862">
        <f>ROUND(C82*E82,2)</f>
        <v>0</v>
      </c>
    </row>
    <row r="83" spans="1:6" ht="13.8" thickBot="1" x14ac:dyDescent="0.3">
      <c r="A83" s="546" t="s">
        <v>351</v>
      </c>
      <c r="B83" s="547" t="s">
        <v>84</v>
      </c>
      <c r="C83" s="548"/>
      <c r="D83" s="549"/>
      <c r="E83" s="548"/>
      <c r="F83" s="894">
        <f>SUM(F79:F82)</f>
        <v>0</v>
      </c>
    </row>
    <row r="84" spans="1:6" ht="13.8" thickTop="1" x14ac:dyDescent="0.25">
      <c r="A84" s="269" t="s">
        <v>356</v>
      </c>
      <c r="B84" s="270" t="s">
        <v>94</v>
      </c>
      <c r="C84" s="271"/>
      <c r="D84" s="272"/>
      <c r="E84" s="271"/>
      <c r="F84" s="825"/>
    </row>
    <row r="85" spans="1:6" ht="132" x14ac:dyDescent="0.25">
      <c r="A85" s="274" t="s">
        <v>357</v>
      </c>
      <c r="B85" s="279" t="s">
        <v>358</v>
      </c>
      <c r="C85" s="255">
        <v>29</v>
      </c>
      <c r="D85" s="276" t="s">
        <v>304</v>
      </c>
      <c r="E85" s="257"/>
      <c r="F85" s="861">
        <f>ROUND(C85*E85,2)</f>
        <v>0</v>
      </c>
    </row>
    <row r="86" spans="1:6" ht="105.6" x14ac:dyDescent="0.25">
      <c r="A86" s="306" t="s">
        <v>359</v>
      </c>
      <c r="B86" s="308" t="s">
        <v>97</v>
      </c>
      <c r="C86" s="260">
        <v>18</v>
      </c>
      <c r="D86" s="281" t="s">
        <v>304</v>
      </c>
      <c r="E86" s="262"/>
      <c r="F86" s="862">
        <f>ROUND(C86*E86,2)</f>
        <v>0</v>
      </c>
    </row>
    <row r="87" spans="1:6" ht="13.8" thickBot="1" x14ac:dyDescent="0.3">
      <c r="A87" s="546" t="s">
        <v>356</v>
      </c>
      <c r="B87" s="547" t="s">
        <v>94</v>
      </c>
      <c r="C87" s="548"/>
      <c r="D87" s="549"/>
      <c r="E87" s="548"/>
      <c r="F87" s="894">
        <f>SUM(F85:F86)</f>
        <v>0</v>
      </c>
    </row>
    <row r="88" spans="1:6" ht="13.8" thickTop="1" x14ac:dyDescent="0.25">
      <c r="A88" s="269" t="s">
        <v>360</v>
      </c>
      <c r="B88" s="270" t="s">
        <v>361</v>
      </c>
      <c r="C88" s="271"/>
      <c r="D88" s="272"/>
      <c r="E88" s="271"/>
      <c r="F88" s="825"/>
    </row>
    <row r="89" spans="1:6" ht="118.8" x14ac:dyDescent="0.25">
      <c r="A89" s="306" t="s">
        <v>362</v>
      </c>
      <c r="B89" s="259" t="s">
        <v>363</v>
      </c>
      <c r="C89" s="260">
        <v>2</v>
      </c>
      <c r="D89" s="281" t="s">
        <v>293</v>
      </c>
      <c r="E89" s="262"/>
      <c r="F89" s="862">
        <f>ROUND(C89*E89,2)</f>
        <v>0</v>
      </c>
    </row>
    <row r="90" spans="1:6" ht="13.8" thickBot="1" x14ac:dyDescent="0.3">
      <c r="A90" s="546" t="s">
        <v>360</v>
      </c>
      <c r="B90" s="547" t="s">
        <v>361</v>
      </c>
      <c r="C90" s="548"/>
      <c r="D90" s="549"/>
      <c r="E90" s="548"/>
      <c r="F90" s="894">
        <f>SUM(F89:F89)</f>
        <v>0</v>
      </c>
    </row>
    <row r="91" spans="1:6" ht="13.8" thickTop="1" x14ac:dyDescent="0.25">
      <c r="A91" s="269" t="s">
        <v>364</v>
      </c>
      <c r="B91" s="270" t="s">
        <v>98</v>
      </c>
      <c r="C91" s="271"/>
      <c r="D91" s="272"/>
      <c r="E91" s="271"/>
      <c r="F91" s="829">
        <f t="shared" ref="F91:F110" si="2">ROUND(C91*E91,2)</f>
        <v>0</v>
      </c>
    </row>
    <row r="92" spans="1:6" ht="39.6" x14ac:dyDescent="0.25">
      <c r="A92" s="274" t="s">
        <v>365</v>
      </c>
      <c r="B92" s="279" t="s">
        <v>99</v>
      </c>
      <c r="C92" s="255">
        <v>330</v>
      </c>
      <c r="D92" s="276" t="s">
        <v>293</v>
      </c>
      <c r="E92" s="257"/>
      <c r="F92" s="861">
        <f t="shared" si="2"/>
        <v>0</v>
      </c>
    </row>
    <row r="93" spans="1:6" ht="132" x14ac:dyDescent="0.25">
      <c r="A93" s="314" t="s">
        <v>366</v>
      </c>
      <c r="B93" s="315" t="s">
        <v>367</v>
      </c>
      <c r="C93" s="316">
        <v>15</v>
      </c>
      <c r="D93" s="317" t="s">
        <v>291</v>
      </c>
      <c r="E93" s="318"/>
      <c r="F93" s="866">
        <f t="shared" si="2"/>
        <v>0</v>
      </c>
    </row>
    <row r="94" spans="1:6" ht="132" x14ac:dyDescent="0.25">
      <c r="A94" s="274" t="s">
        <v>368</v>
      </c>
      <c r="B94" s="279" t="s">
        <v>369</v>
      </c>
      <c r="C94" s="255">
        <v>12</v>
      </c>
      <c r="D94" s="276" t="s">
        <v>291</v>
      </c>
      <c r="E94" s="257"/>
      <c r="F94" s="861">
        <f t="shared" si="2"/>
        <v>0</v>
      </c>
    </row>
    <row r="95" spans="1:6" ht="171.6" x14ac:dyDescent="0.25">
      <c r="A95" s="274" t="s">
        <v>370</v>
      </c>
      <c r="B95" s="279" t="s">
        <v>371</v>
      </c>
      <c r="C95" s="255">
        <v>6</v>
      </c>
      <c r="D95" s="276" t="s">
        <v>291</v>
      </c>
      <c r="E95" s="257"/>
      <c r="F95" s="861">
        <f t="shared" si="2"/>
        <v>0</v>
      </c>
    </row>
    <row r="96" spans="1:6" ht="94.8" x14ac:dyDescent="0.25">
      <c r="A96" s="274" t="s">
        <v>372</v>
      </c>
      <c r="B96" s="320" t="s">
        <v>373</v>
      </c>
      <c r="C96" s="255">
        <v>9</v>
      </c>
      <c r="D96" s="276" t="s">
        <v>293</v>
      </c>
      <c r="E96" s="290"/>
      <c r="F96" s="861">
        <f>ROUND(C96*E96,2)</f>
        <v>0</v>
      </c>
    </row>
    <row r="97" spans="1:6" ht="94.8" x14ac:dyDescent="0.25">
      <c r="A97" s="274" t="s">
        <v>374</v>
      </c>
      <c r="B97" s="320" t="s">
        <v>375</v>
      </c>
      <c r="C97" s="255">
        <v>2</v>
      </c>
      <c r="D97" s="276" t="s">
        <v>293</v>
      </c>
      <c r="E97" s="290"/>
      <c r="F97" s="861">
        <f>ROUND(C97*E97,2)</f>
        <v>0</v>
      </c>
    </row>
    <row r="98" spans="1:6" ht="94.8" x14ac:dyDescent="0.25">
      <c r="A98" s="274" t="s">
        <v>376</v>
      </c>
      <c r="B98" s="320" t="s">
        <v>377</v>
      </c>
      <c r="C98" s="255">
        <v>11</v>
      </c>
      <c r="D98" s="276" t="s">
        <v>293</v>
      </c>
      <c r="E98" s="290"/>
      <c r="F98" s="861">
        <f t="shared" si="2"/>
        <v>0</v>
      </c>
    </row>
    <row r="99" spans="1:6" ht="108" x14ac:dyDescent="0.25">
      <c r="A99" s="274" t="s">
        <v>378</v>
      </c>
      <c r="B99" s="320" t="s">
        <v>379</v>
      </c>
      <c r="C99" s="255">
        <v>35</v>
      </c>
      <c r="D99" s="276" t="s">
        <v>293</v>
      </c>
      <c r="E99" s="290"/>
      <c r="F99" s="861">
        <f t="shared" si="2"/>
        <v>0</v>
      </c>
    </row>
    <row r="100" spans="1:6" ht="79.2" x14ac:dyDescent="0.25">
      <c r="A100" s="274" t="s">
        <v>380</v>
      </c>
      <c r="B100" s="320" t="s">
        <v>381</v>
      </c>
      <c r="C100" s="255">
        <v>9</v>
      </c>
      <c r="D100" s="276" t="s">
        <v>293</v>
      </c>
      <c r="E100" s="257"/>
      <c r="F100" s="861">
        <f>ROUND(C100*E100,2)</f>
        <v>0</v>
      </c>
    </row>
    <row r="101" spans="1:6" ht="79.2" x14ac:dyDescent="0.25">
      <c r="A101" s="274" t="s">
        <v>382</v>
      </c>
      <c r="B101" s="320" t="s">
        <v>383</v>
      </c>
      <c r="C101" s="255">
        <v>2</v>
      </c>
      <c r="D101" s="276" t="s">
        <v>293</v>
      </c>
      <c r="E101" s="257"/>
      <c r="F101" s="861">
        <f>ROUND(C101*E101,2)</f>
        <v>0</v>
      </c>
    </row>
    <row r="102" spans="1:6" ht="79.2" x14ac:dyDescent="0.25">
      <c r="A102" s="274" t="s">
        <v>384</v>
      </c>
      <c r="B102" s="320" t="s">
        <v>385</v>
      </c>
      <c r="C102" s="255">
        <v>11</v>
      </c>
      <c r="D102" s="276" t="s">
        <v>293</v>
      </c>
      <c r="E102" s="257"/>
      <c r="F102" s="861">
        <f t="shared" si="2"/>
        <v>0</v>
      </c>
    </row>
    <row r="103" spans="1:6" ht="92.4" x14ac:dyDescent="0.25">
      <c r="A103" s="274" t="s">
        <v>386</v>
      </c>
      <c r="B103" s="320" t="s">
        <v>387</v>
      </c>
      <c r="C103" s="255">
        <v>35</v>
      </c>
      <c r="D103" s="276" t="s">
        <v>293</v>
      </c>
      <c r="E103" s="257"/>
      <c r="F103" s="861">
        <f t="shared" si="2"/>
        <v>0</v>
      </c>
    </row>
    <row r="104" spans="1:6" ht="105.6" x14ac:dyDescent="0.25">
      <c r="A104" s="274" t="s">
        <v>388</v>
      </c>
      <c r="B104" s="279" t="s">
        <v>389</v>
      </c>
      <c r="C104" s="255">
        <v>120</v>
      </c>
      <c r="D104" s="276" t="s">
        <v>293</v>
      </c>
      <c r="E104" s="290"/>
      <c r="F104" s="861">
        <f>ROUND(C104*E104,2)</f>
        <v>0</v>
      </c>
    </row>
    <row r="105" spans="1:6" ht="66" x14ac:dyDescent="0.25">
      <c r="A105" s="274" t="s">
        <v>390</v>
      </c>
      <c r="B105" s="320" t="s">
        <v>391</v>
      </c>
      <c r="C105" s="255">
        <v>9</v>
      </c>
      <c r="D105" s="276" t="s">
        <v>293</v>
      </c>
      <c r="E105" s="257"/>
      <c r="F105" s="861">
        <f t="shared" si="2"/>
        <v>0</v>
      </c>
    </row>
    <row r="106" spans="1:6" ht="66" x14ac:dyDescent="0.25">
      <c r="A106" s="274" t="s">
        <v>392</v>
      </c>
      <c r="B106" s="279" t="s">
        <v>393</v>
      </c>
      <c r="C106" s="255">
        <v>2</v>
      </c>
      <c r="D106" s="276" t="s">
        <v>293</v>
      </c>
      <c r="E106" s="257"/>
      <c r="F106" s="861">
        <f>ROUND(C106*E106,2)</f>
        <v>0</v>
      </c>
    </row>
    <row r="107" spans="1:6" ht="66" x14ac:dyDescent="0.25">
      <c r="A107" s="274" t="s">
        <v>394</v>
      </c>
      <c r="B107" s="279" t="s">
        <v>395</v>
      </c>
      <c r="C107" s="255">
        <v>11</v>
      </c>
      <c r="D107" s="276" t="s">
        <v>293</v>
      </c>
      <c r="E107" s="257"/>
      <c r="F107" s="861">
        <f t="shared" si="2"/>
        <v>0</v>
      </c>
    </row>
    <row r="108" spans="1:6" ht="92.4" x14ac:dyDescent="0.25">
      <c r="A108" s="274" t="s">
        <v>396</v>
      </c>
      <c r="B108" s="279" t="s">
        <v>397</v>
      </c>
      <c r="C108" s="255">
        <v>35</v>
      </c>
      <c r="D108" s="276" t="s">
        <v>293</v>
      </c>
      <c r="E108" s="257"/>
      <c r="F108" s="861">
        <f t="shared" si="2"/>
        <v>0</v>
      </c>
    </row>
    <row r="109" spans="1:6" ht="66" x14ac:dyDescent="0.25">
      <c r="A109" s="274" t="s">
        <v>398</v>
      </c>
      <c r="B109" s="320" t="s">
        <v>399</v>
      </c>
      <c r="C109" s="255">
        <v>200</v>
      </c>
      <c r="D109" s="276" t="s">
        <v>293</v>
      </c>
      <c r="E109" s="290"/>
      <c r="F109" s="861">
        <f t="shared" si="2"/>
        <v>0</v>
      </c>
    </row>
    <row r="110" spans="1:6" ht="92.4" x14ac:dyDescent="0.25">
      <c r="A110" s="306" t="s">
        <v>400</v>
      </c>
      <c r="B110" s="555" t="s">
        <v>401</v>
      </c>
      <c r="C110" s="260">
        <v>330</v>
      </c>
      <c r="D110" s="281" t="s">
        <v>293</v>
      </c>
      <c r="E110" s="307"/>
      <c r="F110" s="862">
        <f t="shared" si="2"/>
        <v>0</v>
      </c>
    </row>
    <row r="111" spans="1:6" ht="13.8" thickBot="1" x14ac:dyDescent="0.3">
      <c r="A111" s="546" t="s">
        <v>364</v>
      </c>
      <c r="B111" s="547" t="s">
        <v>98</v>
      </c>
      <c r="C111" s="548"/>
      <c r="D111" s="549"/>
      <c r="E111" s="548"/>
      <c r="F111" s="894">
        <f>SUM(F92:F110)</f>
        <v>0</v>
      </c>
    </row>
    <row r="112" spans="1:6" ht="13.8" thickTop="1" x14ac:dyDescent="0.25">
      <c r="A112" s="556" t="s">
        <v>402</v>
      </c>
      <c r="B112" s="557" t="s">
        <v>114</v>
      </c>
      <c r="C112" s="558"/>
      <c r="D112" s="559"/>
      <c r="E112" s="558"/>
      <c r="F112" s="896"/>
    </row>
    <row r="113" spans="1:6" ht="106.2" thickBot="1" x14ac:dyDescent="0.3">
      <c r="A113" s="560" t="s">
        <v>403</v>
      </c>
      <c r="B113" s="561" t="s">
        <v>404</v>
      </c>
      <c r="C113" s="562">
        <v>24</v>
      </c>
      <c r="D113" s="563" t="s">
        <v>29</v>
      </c>
      <c r="E113" s="564"/>
      <c r="F113" s="897">
        <f>ROUND(C113*E113,2)</f>
        <v>0</v>
      </c>
    </row>
    <row r="114" spans="1:6" ht="13.8" thickBot="1" x14ac:dyDescent="0.3">
      <c r="A114" s="537" t="s">
        <v>402</v>
      </c>
      <c r="B114" s="538" t="s">
        <v>114</v>
      </c>
      <c r="C114" s="539"/>
      <c r="D114" s="540"/>
      <c r="E114" s="539"/>
      <c r="F114" s="898">
        <f>SUM(F113:F113)</f>
        <v>0</v>
      </c>
    </row>
    <row r="115" spans="1:6" ht="13.8" thickTop="1" x14ac:dyDescent="0.25">
      <c r="A115" s="269" t="s">
        <v>405</v>
      </c>
      <c r="B115" s="270" t="s">
        <v>120</v>
      </c>
      <c r="C115" s="271"/>
      <c r="D115" s="272"/>
      <c r="E115" s="271"/>
      <c r="F115" s="825"/>
    </row>
    <row r="116" spans="1:6" ht="105.6" x14ac:dyDescent="0.25">
      <c r="A116" s="274" t="s">
        <v>406</v>
      </c>
      <c r="B116" s="259" t="s">
        <v>407</v>
      </c>
      <c r="C116" s="255">
        <v>71</v>
      </c>
      <c r="D116" s="276" t="s">
        <v>291</v>
      </c>
      <c r="E116" s="257"/>
      <c r="F116" s="861">
        <f>ROUND(C116*E116,2)</f>
        <v>0</v>
      </c>
    </row>
    <row r="117" spans="1:6" ht="105.6" x14ac:dyDescent="0.25">
      <c r="A117" s="274" t="s">
        <v>408</v>
      </c>
      <c r="B117" s="259" t="s">
        <v>409</v>
      </c>
      <c r="C117" s="255">
        <v>25.5</v>
      </c>
      <c r="D117" s="276" t="s">
        <v>291</v>
      </c>
      <c r="E117" s="257"/>
      <c r="F117" s="861">
        <f>ROUND(C117*E117,2)</f>
        <v>0</v>
      </c>
    </row>
    <row r="118" spans="1:6" ht="105.6" x14ac:dyDescent="0.25">
      <c r="A118" s="274" t="s">
        <v>410</v>
      </c>
      <c r="B118" s="324" t="s">
        <v>123</v>
      </c>
      <c r="C118" s="255">
        <v>7</v>
      </c>
      <c r="D118" s="276" t="s">
        <v>291</v>
      </c>
      <c r="E118" s="257"/>
      <c r="F118" s="861">
        <f>ROUND(C118*E118,2)</f>
        <v>0</v>
      </c>
    </row>
    <row r="119" spans="1:6" ht="39.6" x14ac:dyDescent="0.25">
      <c r="A119" s="274" t="s">
        <v>411</v>
      </c>
      <c r="B119" s="254" t="s">
        <v>124</v>
      </c>
      <c r="C119" s="255">
        <v>14</v>
      </c>
      <c r="D119" s="256" t="s">
        <v>29</v>
      </c>
      <c r="E119" s="257"/>
      <c r="F119" s="861">
        <f>ROUND(C119*E119,2)</f>
        <v>0</v>
      </c>
    </row>
    <row r="120" spans="1:6" ht="52.8" x14ac:dyDescent="0.25">
      <c r="A120" s="306" t="s">
        <v>412</v>
      </c>
      <c r="B120" s="259" t="s">
        <v>413</v>
      </c>
      <c r="C120" s="260">
        <v>1</v>
      </c>
      <c r="D120" s="261" t="s">
        <v>29</v>
      </c>
      <c r="E120" s="262"/>
      <c r="F120" s="862">
        <f>ROUND(C120*E120,2)</f>
        <v>0</v>
      </c>
    </row>
    <row r="121" spans="1:6" ht="13.8" thickBot="1" x14ac:dyDescent="0.3">
      <c r="A121" s="546" t="s">
        <v>405</v>
      </c>
      <c r="B121" s="547" t="s">
        <v>120</v>
      </c>
      <c r="C121" s="548"/>
      <c r="D121" s="549"/>
      <c r="E121" s="548"/>
      <c r="F121" s="894">
        <f>SUM(F116:F120)</f>
        <v>0</v>
      </c>
    </row>
    <row r="122" spans="1:6" ht="13.8" thickTop="1" x14ac:dyDescent="0.25">
      <c r="A122" s="269" t="s">
        <v>414</v>
      </c>
      <c r="B122" s="270" t="s">
        <v>126</v>
      </c>
      <c r="C122" s="271"/>
      <c r="D122" s="272"/>
      <c r="E122" s="271"/>
      <c r="F122" s="825"/>
    </row>
    <row r="123" spans="1:6" ht="39.6" x14ac:dyDescent="0.25">
      <c r="A123" s="274" t="s">
        <v>415</v>
      </c>
      <c r="B123" s="254" t="s">
        <v>127</v>
      </c>
      <c r="C123" s="255">
        <v>150</v>
      </c>
      <c r="D123" s="276" t="s">
        <v>293</v>
      </c>
      <c r="E123" s="257"/>
      <c r="F123" s="861">
        <f t="shared" ref="F123:F130" si="3">ROUND(C123*E123,2)</f>
        <v>0</v>
      </c>
    </row>
    <row r="124" spans="1:6" ht="42" x14ac:dyDescent="0.25">
      <c r="A124" s="274" t="s">
        <v>416</v>
      </c>
      <c r="B124" s="254" t="s">
        <v>417</v>
      </c>
      <c r="C124" s="255">
        <v>150</v>
      </c>
      <c r="D124" s="276" t="s">
        <v>293</v>
      </c>
      <c r="E124" s="257"/>
      <c r="F124" s="861">
        <f t="shared" si="3"/>
        <v>0</v>
      </c>
    </row>
    <row r="125" spans="1:6" ht="55.2" x14ac:dyDescent="0.25">
      <c r="A125" s="274" t="s">
        <v>418</v>
      </c>
      <c r="B125" s="254" t="s">
        <v>419</v>
      </c>
      <c r="C125" s="255">
        <v>150</v>
      </c>
      <c r="D125" s="276" t="s">
        <v>293</v>
      </c>
      <c r="E125" s="257"/>
      <c r="F125" s="861">
        <f t="shared" si="3"/>
        <v>0</v>
      </c>
    </row>
    <row r="126" spans="1:6" ht="42" x14ac:dyDescent="0.25">
      <c r="A126" s="274" t="s">
        <v>420</v>
      </c>
      <c r="B126" s="254" t="s">
        <v>421</v>
      </c>
      <c r="C126" s="255">
        <v>150</v>
      </c>
      <c r="D126" s="276" t="s">
        <v>293</v>
      </c>
      <c r="E126" s="257"/>
      <c r="F126" s="861">
        <f t="shared" si="3"/>
        <v>0</v>
      </c>
    </row>
    <row r="127" spans="1:6" ht="39.6" x14ac:dyDescent="0.25">
      <c r="A127" s="274" t="s">
        <v>422</v>
      </c>
      <c r="B127" s="254" t="s">
        <v>131</v>
      </c>
      <c r="C127" s="255">
        <v>150</v>
      </c>
      <c r="D127" s="276" t="s">
        <v>293</v>
      </c>
      <c r="E127" s="257"/>
      <c r="F127" s="861">
        <f t="shared" si="3"/>
        <v>0</v>
      </c>
    </row>
    <row r="128" spans="1:6" ht="105.6" x14ac:dyDescent="0.25">
      <c r="A128" s="274" t="s">
        <v>423</v>
      </c>
      <c r="B128" s="254" t="s">
        <v>424</v>
      </c>
      <c r="C128" s="255">
        <v>80</v>
      </c>
      <c r="D128" s="276" t="s">
        <v>291</v>
      </c>
      <c r="E128" s="257"/>
      <c r="F128" s="861">
        <f t="shared" si="3"/>
        <v>0</v>
      </c>
    </row>
    <row r="129" spans="1:6" ht="79.2" x14ac:dyDescent="0.25">
      <c r="A129" s="274" t="s">
        <v>425</v>
      </c>
      <c r="B129" s="254" t="s">
        <v>133</v>
      </c>
      <c r="C129" s="255">
        <v>70</v>
      </c>
      <c r="D129" s="276" t="s">
        <v>291</v>
      </c>
      <c r="E129" s="257"/>
      <c r="F129" s="861">
        <f t="shared" si="3"/>
        <v>0</v>
      </c>
    </row>
    <row r="130" spans="1:6" ht="66" x14ac:dyDescent="0.25">
      <c r="A130" s="306" t="s">
        <v>426</v>
      </c>
      <c r="B130" s="259" t="s">
        <v>134</v>
      </c>
      <c r="C130" s="260">
        <v>3</v>
      </c>
      <c r="D130" s="281" t="s">
        <v>291</v>
      </c>
      <c r="E130" s="262"/>
      <c r="F130" s="862">
        <f t="shared" si="3"/>
        <v>0</v>
      </c>
    </row>
    <row r="131" spans="1:6" ht="13.8" thickBot="1" x14ac:dyDescent="0.3">
      <c r="A131" s="542" t="s">
        <v>414</v>
      </c>
      <c r="B131" s="543" t="s">
        <v>126</v>
      </c>
      <c r="C131" s="544"/>
      <c r="D131" s="545"/>
      <c r="E131" s="544"/>
      <c r="F131" s="892">
        <f>SUM(F123:F130)</f>
        <v>0</v>
      </c>
    </row>
    <row r="132" spans="1:6" ht="32.4" thickTop="1" thickBot="1" x14ac:dyDescent="0.3">
      <c r="A132" s="550" t="s">
        <v>279</v>
      </c>
      <c r="B132" s="551" t="s">
        <v>16</v>
      </c>
      <c r="C132" s="552"/>
      <c r="D132" s="553"/>
      <c r="E132" s="552"/>
      <c r="F132" s="895">
        <f>F131+F121+F114+F111+F87+F83+F77+F90</f>
        <v>0</v>
      </c>
    </row>
    <row r="133" spans="1:6" x14ac:dyDescent="0.25">
      <c r="A133" s="288" t="s">
        <v>280</v>
      </c>
      <c r="B133" s="289" t="s">
        <v>17</v>
      </c>
      <c r="C133" s="271"/>
      <c r="D133" s="272"/>
      <c r="E133" s="271"/>
      <c r="F133" s="825"/>
    </row>
    <row r="134" spans="1:6" x14ac:dyDescent="0.25">
      <c r="A134" s="299" t="s">
        <v>427</v>
      </c>
      <c r="B134" s="300" t="s">
        <v>137</v>
      </c>
      <c r="C134" s="301"/>
      <c r="D134" s="302"/>
      <c r="E134" s="301"/>
      <c r="F134" s="830"/>
    </row>
    <row r="135" spans="1:6" ht="39.6" x14ac:dyDescent="0.25">
      <c r="A135" s="306" t="s">
        <v>428</v>
      </c>
      <c r="B135" s="259" t="s">
        <v>429</v>
      </c>
      <c r="C135" s="260">
        <v>70</v>
      </c>
      <c r="D135" s="281" t="s">
        <v>291</v>
      </c>
      <c r="E135" s="262"/>
      <c r="F135" s="862">
        <f>ROUND(C135*E135,2)</f>
        <v>0</v>
      </c>
    </row>
    <row r="136" spans="1:6" ht="13.8" thickBot="1" x14ac:dyDescent="0.3">
      <c r="A136" s="546" t="s">
        <v>427</v>
      </c>
      <c r="B136" s="547" t="s">
        <v>137</v>
      </c>
      <c r="C136" s="548"/>
      <c r="D136" s="549"/>
      <c r="E136" s="548"/>
      <c r="F136" s="894">
        <f>SUM(F135:F135)</f>
        <v>0</v>
      </c>
    </row>
    <row r="137" spans="1:6" ht="24.6" thickTop="1" x14ac:dyDescent="0.25">
      <c r="A137" s="288" t="s">
        <v>430</v>
      </c>
      <c r="B137" s="796" t="s">
        <v>140</v>
      </c>
      <c r="C137" s="271"/>
      <c r="D137" s="272"/>
      <c r="E137" s="271"/>
      <c r="F137" s="825"/>
    </row>
    <row r="138" spans="1:6" ht="26.4" x14ac:dyDescent="0.25">
      <c r="A138" s="274" t="s">
        <v>431</v>
      </c>
      <c r="B138" s="765" t="s">
        <v>141</v>
      </c>
      <c r="C138" s="316">
        <v>1</v>
      </c>
      <c r="D138" s="766" t="s">
        <v>29</v>
      </c>
      <c r="E138" s="316"/>
      <c r="F138" s="866">
        <f>ROUND(C138*E138,2)</f>
        <v>0</v>
      </c>
    </row>
    <row r="139" spans="1:6" ht="26.4" x14ac:dyDescent="0.25">
      <c r="A139" s="306" t="s">
        <v>432</v>
      </c>
      <c r="B139" s="767" t="s">
        <v>142</v>
      </c>
      <c r="C139" s="768">
        <v>1</v>
      </c>
      <c r="D139" s="769" t="s">
        <v>29</v>
      </c>
      <c r="E139" s="768"/>
      <c r="F139" s="899">
        <f>ROUND(C139*E139,2)</f>
        <v>0</v>
      </c>
    </row>
    <row r="140" spans="1:6" ht="21" thickBot="1" x14ac:dyDescent="0.3">
      <c r="A140" s="542" t="s">
        <v>430</v>
      </c>
      <c r="B140" s="543" t="s">
        <v>140</v>
      </c>
      <c r="C140" s="544"/>
      <c r="D140" s="545"/>
      <c r="E140" s="544"/>
      <c r="F140" s="892">
        <f>SUM(F138:F139)</f>
        <v>0</v>
      </c>
    </row>
    <row r="141" spans="1:6" ht="16.8" thickTop="1" thickBot="1" x14ac:dyDescent="0.3">
      <c r="A141" s="565" t="s">
        <v>280</v>
      </c>
      <c r="B141" s="551" t="s">
        <v>17</v>
      </c>
      <c r="C141" s="552"/>
      <c r="D141" s="553"/>
      <c r="E141" s="552"/>
      <c r="F141" s="895">
        <f>SUM(F140+F136)</f>
        <v>0</v>
      </c>
    </row>
    <row r="142" spans="1:6" ht="15" x14ac:dyDescent="0.25">
      <c r="A142" s="33"/>
      <c r="B142" s="179"/>
      <c r="C142" s="532"/>
      <c r="D142" s="533"/>
      <c r="E142" s="532"/>
      <c r="F142" s="534"/>
    </row>
    <row r="143" spans="1:6" ht="15" x14ac:dyDescent="0.25">
      <c r="A143" s="33"/>
      <c r="B143" s="179"/>
      <c r="C143" s="532"/>
      <c r="D143" s="533"/>
      <c r="E143" s="532"/>
      <c r="F143" s="534"/>
    </row>
    <row r="144" spans="1:6" ht="15.6" x14ac:dyDescent="0.25">
      <c r="A144" s="33"/>
      <c r="B144" s="180"/>
      <c r="C144" s="532"/>
      <c r="D144" s="533"/>
      <c r="E144" s="532"/>
      <c r="F144" s="53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75CD7-C7AF-4C88-8967-88FF05C7848E}">
  <dimension ref="A1:H58"/>
  <sheetViews>
    <sheetView topLeftCell="A25" workbookViewId="0">
      <selection activeCell="D35" sqref="D35"/>
    </sheetView>
  </sheetViews>
  <sheetFormatPr defaultRowHeight="13.2" x14ac:dyDescent="0.25"/>
  <cols>
    <col min="2" max="3" width="15.6640625" style="134" customWidth="1"/>
    <col min="4" max="4" width="67.88671875" style="916" customWidth="1"/>
    <col min="5" max="5" width="12.6640625" style="134" customWidth="1"/>
    <col min="6" max="6" width="12.44140625" style="136" customWidth="1"/>
    <col min="7" max="8" width="24.6640625" style="137" customWidth="1"/>
    <col min="258" max="259" width="15.6640625" customWidth="1"/>
    <col min="260" max="260" width="67.88671875" customWidth="1"/>
    <col min="261" max="261" width="12.6640625" customWidth="1"/>
    <col min="262" max="262" width="12.44140625" customWidth="1"/>
    <col min="263" max="264" width="24.6640625" customWidth="1"/>
    <col min="514" max="515" width="15.6640625" customWidth="1"/>
    <col min="516" max="516" width="67.88671875" customWidth="1"/>
    <col min="517" max="517" width="12.6640625" customWidth="1"/>
    <col min="518" max="518" width="12.44140625" customWidth="1"/>
    <col min="519" max="520" width="24.6640625" customWidth="1"/>
    <col min="770" max="771" width="15.6640625" customWidth="1"/>
    <col min="772" max="772" width="67.88671875" customWidth="1"/>
    <col min="773" max="773" width="12.6640625" customWidth="1"/>
    <col min="774" max="774" width="12.44140625" customWidth="1"/>
    <col min="775" max="776" width="24.6640625" customWidth="1"/>
    <col min="1026" max="1027" width="15.6640625" customWidth="1"/>
    <col min="1028" max="1028" width="67.88671875" customWidth="1"/>
    <col min="1029" max="1029" width="12.6640625" customWidth="1"/>
    <col min="1030" max="1030" width="12.44140625" customWidth="1"/>
    <col min="1031" max="1032" width="24.6640625" customWidth="1"/>
    <col min="1282" max="1283" width="15.6640625" customWidth="1"/>
    <col min="1284" max="1284" width="67.88671875" customWidth="1"/>
    <col min="1285" max="1285" width="12.6640625" customWidth="1"/>
    <col min="1286" max="1286" width="12.44140625" customWidth="1"/>
    <col min="1287" max="1288" width="24.6640625" customWidth="1"/>
    <col min="1538" max="1539" width="15.6640625" customWidth="1"/>
    <col min="1540" max="1540" width="67.88671875" customWidth="1"/>
    <col min="1541" max="1541" width="12.6640625" customWidth="1"/>
    <col min="1542" max="1542" width="12.44140625" customWidth="1"/>
    <col min="1543" max="1544" width="24.6640625" customWidth="1"/>
    <col min="1794" max="1795" width="15.6640625" customWidth="1"/>
    <col min="1796" max="1796" width="67.88671875" customWidth="1"/>
    <col min="1797" max="1797" width="12.6640625" customWidth="1"/>
    <col min="1798" max="1798" width="12.44140625" customWidth="1"/>
    <col min="1799" max="1800" width="24.6640625" customWidth="1"/>
    <col min="2050" max="2051" width="15.6640625" customWidth="1"/>
    <col min="2052" max="2052" width="67.88671875" customWidth="1"/>
    <col min="2053" max="2053" width="12.6640625" customWidth="1"/>
    <col min="2054" max="2054" width="12.44140625" customWidth="1"/>
    <col min="2055" max="2056" width="24.6640625" customWidth="1"/>
    <col min="2306" max="2307" width="15.6640625" customWidth="1"/>
    <col min="2308" max="2308" width="67.88671875" customWidth="1"/>
    <col min="2309" max="2309" width="12.6640625" customWidth="1"/>
    <col min="2310" max="2310" width="12.44140625" customWidth="1"/>
    <col min="2311" max="2312" width="24.6640625" customWidth="1"/>
    <col min="2562" max="2563" width="15.6640625" customWidth="1"/>
    <col min="2564" max="2564" width="67.88671875" customWidth="1"/>
    <col min="2565" max="2565" width="12.6640625" customWidth="1"/>
    <col min="2566" max="2566" width="12.44140625" customWidth="1"/>
    <col min="2567" max="2568" width="24.6640625" customWidth="1"/>
    <col min="2818" max="2819" width="15.6640625" customWidth="1"/>
    <col min="2820" max="2820" width="67.88671875" customWidth="1"/>
    <col min="2821" max="2821" width="12.6640625" customWidth="1"/>
    <col min="2822" max="2822" width="12.44140625" customWidth="1"/>
    <col min="2823" max="2824" width="24.6640625" customWidth="1"/>
    <col min="3074" max="3075" width="15.6640625" customWidth="1"/>
    <col min="3076" max="3076" width="67.88671875" customWidth="1"/>
    <col min="3077" max="3077" width="12.6640625" customWidth="1"/>
    <col min="3078" max="3078" width="12.44140625" customWidth="1"/>
    <col min="3079" max="3080" width="24.6640625" customWidth="1"/>
    <col min="3330" max="3331" width="15.6640625" customWidth="1"/>
    <col min="3332" max="3332" width="67.88671875" customWidth="1"/>
    <col min="3333" max="3333" width="12.6640625" customWidth="1"/>
    <col min="3334" max="3334" width="12.44140625" customWidth="1"/>
    <col min="3335" max="3336" width="24.6640625" customWidth="1"/>
    <col min="3586" max="3587" width="15.6640625" customWidth="1"/>
    <col min="3588" max="3588" width="67.88671875" customWidth="1"/>
    <col min="3589" max="3589" width="12.6640625" customWidth="1"/>
    <col min="3590" max="3590" width="12.44140625" customWidth="1"/>
    <col min="3591" max="3592" width="24.6640625" customWidth="1"/>
    <col min="3842" max="3843" width="15.6640625" customWidth="1"/>
    <col min="3844" max="3844" width="67.88671875" customWidth="1"/>
    <col min="3845" max="3845" width="12.6640625" customWidth="1"/>
    <col min="3846" max="3846" width="12.44140625" customWidth="1"/>
    <col min="3847" max="3848" width="24.6640625" customWidth="1"/>
    <col min="4098" max="4099" width="15.6640625" customWidth="1"/>
    <col min="4100" max="4100" width="67.88671875" customWidth="1"/>
    <col min="4101" max="4101" width="12.6640625" customWidth="1"/>
    <col min="4102" max="4102" width="12.44140625" customWidth="1"/>
    <col min="4103" max="4104" width="24.6640625" customWidth="1"/>
    <col min="4354" max="4355" width="15.6640625" customWidth="1"/>
    <col min="4356" max="4356" width="67.88671875" customWidth="1"/>
    <col min="4357" max="4357" width="12.6640625" customWidth="1"/>
    <col min="4358" max="4358" width="12.44140625" customWidth="1"/>
    <col min="4359" max="4360" width="24.6640625" customWidth="1"/>
    <col min="4610" max="4611" width="15.6640625" customWidth="1"/>
    <col min="4612" max="4612" width="67.88671875" customWidth="1"/>
    <col min="4613" max="4613" width="12.6640625" customWidth="1"/>
    <col min="4614" max="4614" width="12.44140625" customWidth="1"/>
    <col min="4615" max="4616" width="24.6640625" customWidth="1"/>
    <col min="4866" max="4867" width="15.6640625" customWidth="1"/>
    <col min="4868" max="4868" width="67.88671875" customWidth="1"/>
    <col min="4869" max="4869" width="12.6640625" customWidth="1"/>
    <col min="4870" max="4870" width="12.44140625" customWidth="1"/>
    <col min="4871" max="4872" width="24.6640625" customWidth="1"/>
    <col min="5122" max="5123" width="15.6640625" customWidth="1"/>
    <col min="5124" max="5124" width="67.88671875" customWidth="1"/>
    <col min="5125" max="5125" width="12.6640625" customWidth="1"/>
    <col min="5126" max="5126" width="12.44140625" customWidth="1"/>
    <col min="5127" max="5128" width="24.6640625" customWidth="1"/>
    <col min="5378" max="5379" width="15.6640625" customWidth="1"/>
    <col min="5380" max="5380" width="67.88671875" customWidth="1"/>
    <col min="5381" max="5381" width="12.6640625" customWidth="1"/>
    <col min="5382" max="5382" width="12.44140625" customWidth="1"/>
    <col min="5383" max="5384" width="24.6640625" customWidth="1"/>
    <col min="5634" max="5635" width="15.6640625" customWidth="1"/>
    <col min="5636" max="5636" width="67.88671875" customWidth="1"/>
    <col min="5637" max="5637" width="12.6640625" customWidth="1"/>
    <col min="5638" max="5638" width="12.44140625" customWidth="1"/>
    <col min="5639" max="5640" width="24.6640625" customWidth="1"/>
    <col min="5890" max="5891" width="15.6640625" customWidth="1"/>
    <col min="5892" max="5892" width="67.88671875" customWidth="1"/>
    <col min="5893" max="5893" width="12.6640625" customWidth="1"/>
    <col min="5894" max="5894" width="12.44140625" customWidth="1"/>
    <col min="5895" max="5896" width="24.6640625" customWidth="1"/>
    <col min="6146" max="6147" width="15.6640625" customWidth="1"/>
    <col min="6148" max="6148" width="67.88671875" customWidth="1"/>
    <col min="6149" max="6149" width="12.6640625" customWidth="1"/>
    <col min="6150" max="6150" width="12.44140625" customWidth="1"/>
    <col min="6151" max="6152" width="24.6640625" customWidth="1"/>
    <col min="6402" max="6403" width="15.6640625" customWidth="1"/>
    <col min="6404" max="6404" width="67.88671875" customWidth="1"/>
    <col min="6405" max="6405" width="12.6640625" customWidth="1"/>
    <col min="6406" max="6406" width="12.44140625" customWidth="1"/>
    <col min="6407" max="6408" width="24.6640625" customWidth="1"/>
    <col min="6658" max="6659" width="15.6640625" customWidth="1"/>
    <col min="6660" max="6660" width="67.88671875" customWidth="1"/>
    <col min="6661" max="6661" width="12.6640625" customWidth="1"/>
    <col min="6662" max="6662" width="12.44140625" customWidth="1"/>
    <col min="6663" max="6664" width="24.6640625" customWidth="1"/>
    <col min="6914" max="6915" width="15.6640625" customWidth="1"/>
    <col min="6916" max="6916" width="67.88671875" customWidth="1"/>
    <col min="6917" max="6917" width="12.6640625" customWidth="1"/>
    <col min="6918" max="6918" width="12.44140625" customWidth="1"/>
    <col min="6919" max="6920" width="24.6640625" customWidth="1"/>
    <col min="7170" max="7171" width="15.6640625" customWidth="1"/>
    <col min="7172" max="7172" width="67.88671875" customWidth="1"/>
    <col min="7173" max="7173" width="12.6640625" customWidth="1"/>
    <col min="7174" max="7174" width="12.44140625" customWidth="1"/>
    <col min="7175" max="7176" width="24.6640625" customWidth="1"/>
    <col min="7426" max="7427" width="15.6640625" customWidth="1"/>
    <col min="7428" max="7428" width="67.88671875" customWidth="1"/>
    <col min="7429" max="7429" width="12.6640625" customWidth="1"/>
    <col min="7430" max="7430" width="12.44140625" customWidth="1"/>
    <col min="7431" max="7432" width="24.6640625" customWidth="1"/>
    <col min="7682" max="7683" width="15.6640625" customWidth="1"/>
    <col min="7684" max="7684" width="67.88671875" customWidth="1"/>
    <col min="7685" max="7685" width="12.6640625" customWidth="1"/>
    <col min="7686" max="7686" width="12.44140625" customWidth="1"/>
    <col min="7687" max="7688" width="24.6640625" customWidth="1"/>
    <col min="7938" max="7939" width="15.6640625" customWidth="1"/>
    <col min="7940" max="7940" width="67.88671875" customWidth="1"/>
    <col min="7941" max="7941" width="12.6640625" customWidth="1"/>
    <col min="7942" max="7942" width="12.44140625" customWidth="1"/>
    <col min="7943" max="7944" width="24.6640625" customWidth="1"/>
    <col min="8194" max="8195" width="15.6640625" customWidth="1"/>
    <col min="8196" max="8196" width="67.88671875" customWidth="1"/>
    <col min="8197" max="8197" width="12.6640625" customWidth="1"/>
    <col min="8198" max="8198" width="12.44140625" customWidth="1"/>
    <col min="8199" max="8200" width="24.6640625" customWidth="1"/>
    <col min="8450" max="8451" width="15.6640625" customWidth="1"/>
    <col min="8452" max="8452" width="67.88671875" customWidth="1"/>
    <col min="8453" max="8453" width="12.6640625" customWidth="1"/>
    <col min="8454" max="8454" width="12.44140625" customWidth="1"/>
    <col min="8455" max="8456" width="24.6640625" customWidth="1"/>
    <col min="8706" max="8707" width="15.6640625" customWidth="1"/>
    <col min="8708" max="8708" width="67.88671875" customWidth="1"/>
    <col min="8709" max="8709" width="12.6640625" customWidth="1"/>
    <col min="8710" max="8710" width="12.44140625" customWidth="1"/>
    <col min="8711" max="8712" width="24.6640625" customWidth="1"/>
    <col min="8962" max="8963" width="15.6640625" customWidth="1"/>
    <col min="8964" max="8964" width="67.88671875" customWidth="1"/>
    <col min="8965" max="8965" width="12.6640625" customWidth="1"/>
    <col min="8966" max="8966" width="12.44140625" customWidth="1"/>
    <col min="8967" max="8968" width="24.6640625" customWidth="1"/>
    <col min="9218" max="9219" width="15.6640625" customWidth="1"/>
    <col min="9220" max="9220" width="67.88671875" customWidth="1"/>
    <col min="9221" max="9221" width="12.6640625" customWidth="1"/>
    <col min="9222" max="9222" width="12.44140625" customWidth="1"/>
    <col min="9223" max="9224" width="24.6640625" customWidth="1"/>
    <col min="9474" max="9475" width="15.6640625" customWidth="1"/>
    <col min="9476" max="9476" width="67.88671875" customWidth="1"/>
    <col min="9477" max="9477" width="12.6640625" customWidth="1"/>
    <col min="9478" max="9478" width="12.44140625" customWidth="1"/>
    <col min="9479" max="9480" width="24.6640625" customWidth="1"/>
    <col min="9730" max="9731" width="15.6640625" customWidth="1"/>
    <col min="9732" max="9732" width="67.88671875" customWidth="1"/>
    <col min="9733" max="9733" width="12.6640625" customWidth="1"/>
    <col min="9734" max="9734" width="12.44140625" customWidth="1"/>
    <col min="9735" max="9736" width="24.6640625" customWidth="1"/>
    <col min="9986" max="9987" width="15.6640625" customWidth="1"/>
    <col min="9988" max="9988" width="67.88671875" customWidth="1"/>
    <col min="9989" max="9989" width="12.6640625" customWidth="1"/>
    <col min="9990" max="9990" width="12.44140625" customWidth="1"/>
    <col min="9991" max="9992" width="24.6640625" customWidth="1"/>
    <col min="10242" max="10243" width="15.6640625" customWidth="1"/>
    <col min="10244" max="10244" width="67.88671875" customWidth="1"/>
    <col min="10245" max="10245" width="12.6640625" customWidth="1"/>
    <col min="10246" max="10246" width="12.44140625" customWidth="1"/>
    <col min="10247" max="10248" width="24.6640625" customWidth="1"/>
    <col min="10498" max="10499" width="15.6640625" customWidth="1"/>
    <col min="10500" max="10500" width="67.88671875" customWidth="1"/>
    <col min="10501" max="10501" width="12.6640625" customWidth="1"/>
    <col min="10502" max="10502" width="12.44140625" customWidth="1"/>
    <col min="10503" max="10504" width="24.6640625" customWidth="1"/>
    <col min="10754" max="10755" width="15.6640625" customWidth="1"/>
    <col min="10756" max="10756" width="67.88671875" customWidth="1"/>
    <col min="10757" max="10757" width="12.6640625" customWidth="1"/>
    <col min="10758" max="10758" width="12.44140625" customWidth="1"/>
    <col min="10759" max="10760" width="24.6640625" customWidth="1"/>
    <col min="11010" max="11011" width="15.6640625" customWidth="1"/>
    <col min="11012" max="11012" width="67.88671875" customWidth="1"/>
    <col min="11013" max="11013" width="12.6640625" customWidth="1"/>
    <col min="11014" max="11014" width="12.44140625" customWidth="1"/>
    <col min="11015" max="11016" width="24.6640625" customWidth="1"/>
    <col min="11266" max="11267" width="15.6640625" customWidth="1"/>
    <col min="11268" max="11268" width="67.88671875" customWidth="1"/>
    <col min="11269" max="11269" width="12.6640625" customWidth="1"/>
    <col min="11270" max="11270" width="12.44140625" customWidth="1"/>
    <col min="11271" max="11272" width="24.6640625" customWidth="1"/>
    <col min="11522" max="11523" width="15.6640625" customWidth="1"/>
    <col min="11524" max="11524" width="67.88671875" customWidth="1"/>
    <col min="11525" max="11525" width="12.6640625" customWidth="1"/>
    <col min="11526" max="11526" width="12.44140625" customWidth="1"/>
    <col min="11527" max="11528" width="24.6640625" customWidth="1"/>
    <col min="11778" max="11779" width="15.6640625" customWidth="1"/>
    <col min="11780" max="11780" width="67.88671875" customWidth="1"/>
    <col min="11781" max="11781" width="12.6640625" customWidth="1"/>
    <col min="11782" max="11782" width="12.44140625" customWidth="1"/>
    <col min="11783" max="11784" width="24.6640625" customWidth="1"/>
    <col min="12034" max="12035" width="15.6640625" customWidth="1"/>
    <col min="12036" max="12036" width="67.88671875" customWidth="1"/>
    <col min="12037" max="12037" width="12.6640625" customWidth="1"/>
    <col min="12038" max="12038" width="12.44140625" customWidth="1"/>
    <col min="12039" max="12040" width="24.6640625" customWidth="1"/>
    <col min="12290" max="12291" width="15.6640625" customWidth="1"/>
    <col min="12292" max="12292" width="67.88671875" customWidth="1"/>
    <col min="12293" max="12293" width="12.6640625" customWidth="1"/>
    <col min="12294" max="12294" width="12.44140625" customWidth="1"/>
    <col min="12295" max="12296" width="24.6640625" customWidth="1"/>
    <col min="12546" max="12547" width="15.6640625" customWidth="1"/>
    <col min="12548" max="12548" width="67.88671875" customWidth="1"/>
    <col min="12549" max="12549" width="12.6640625" customWidth="1"/>
    <col min="12550" max="12550" width="12.44140625" customWidth="1"/>
    <col min="12551" max="12552" width="24.6640625" customWidth="1"/>
    <col min="12802" max="12803" width="15.6640625" customWidth="1"/>
    <col min="12804" max="12804" width="67.88671875" customWidth="1"/>
    <col min="12805" max="12805" width="12.6640625" customWidth="1"/>
    <col min="12806" max="12806" width="12.44140625" customWidth="1"/>
    <col min="12807" max="12808" width="24.6640625" customWidth="1"/>
    <col min="13058" max="13059" width="15.6640625" customWidth="1"/>
    <col min="13060" max="13060" width="67.88671875" customWidth="1"/>
    <col min="13061" max="13061" width="12.6640625" customWidth="1"/>
    <col min="13062" max="13062" width="12.44140625" customWidth="1"/>
    <col min="13063" max="13064" width="24.6640625" customWidth="1"/>
    <col min="13314" max="13315" width="15.6640625" customWidth="1"/>
    <col min="13316" max="13316" width="67.88671875" customWidth="1"/>
    <col min="13317" max="13317" width="12.6640625" customWidth="1"/>
    <col min="13318" max="13318" width="12.44140625" customWidth="1"/>
    <col min="13319" max="13320" width="24.6640625" customWidth="1"/>
    <col min="13570" max="13571" width="15.6640625" customWidth="1"/>
    <col min="13572" max="13572" width="67.88671875" customWidth="1"/>
    <col min="13573" max="13573" width="12.6640625" customWidth="1"/>
    <col min="13574" max="13574" width="12.44140625" customWidth="1"/>
    <col min="13575" max="13576" width="24.6640625" customWidth="1"/>
    <col min="13826" max="13827" width="15.6640625" customWidth="1"/>
    <col min="13828" max="13828" width="67.88671875" customWidth="1"/>
    <col min="13829" max="13829" width="12.6640625" customWidth="1"/>
    <col min="13830" max="13830" width="12.44140625" customWidth="1"/>
    <col min="13831" max="13832" width="24.6640625" customWidth="1"/>
    <col min="14082" max="14083" width="15.6640625" customWidth="1"/>
    <col min="14084" max="14084" width="67.88671875" customWidth="1"/>
    <col min="14085" max="14085" width="12.6640625" customWidth="1"/>
    <col min="14086" max="14086" width="12.44140625" customWidth="1"/>
    <col min="14087" max="14088" width="24.6640625" customWidth="1"/>
    <col min="14338" max="14339" width="15.6640625" customWidth="1"/>
    <col min="14340" max="14340" width="67.88671875" customWidth="1"/>
    <col min="14341" max="14341" width="12.6640625" customWidth="1"/>
    <col min="14342" max="14342" width="12.44140625" customWidth="1"/>
    <col min="14343" max="14344" width="24.6640625" customWidth="1"/>
    <col min="14594" max="14595" width="15.6640625" customWidth="1"/>
    <col min="14596" max="14596" width="67.88671875" customWidth="1"/>
    <col min="14597" max="14597" width="12.6640625" customWidth="1"/>
    <col min="14598" max="14598" width="12.44140625" customWidth="1"/>
    <col min="14599" max="14600" width="24.6640625" customWidth="1"/>
    <col min="14850" max="14851" width="15.6640625" customWidth="1"/>
    <col min="14852" max="14852" width="67.88671875" customWidth="1"/>
    <col min="14853" max="14853" width="12.6640625" customWidth="1"/>
    <col min="14854" max="14854" width="12.44140625" customWidth="1"/>
    <col min="14855" max="14856" width="24.6640625" customWidth="1"/>
    <col min="15106" max="15107" width="15.6640625" customWidth="1"/>
    <col min="15108" max="15108" width="67.88671875" customWidth="1"/>
    <col min="15109" max="15109" width="12.6640625" customWidth="1"/>
    <col min="15110" max="15110" width="12.44140625" customWidth="1"/>
    <col min="15111" max="15112" width="24.6640625" customWidth="1"/>
    <col min="15362" max="15363" width="15.6640625" customWidth="1"/>
    <col min="15364" max="15364" width="67.88671875" customWidth="1"/>
    <col min="15365" max="15365" width="12.6640625" customWidth="1"/>
    <col min="15366" max="15366" width="12.44140625" customWidth="1"/>
    <col min="15367" max="15368" width="24.6640625" customWidth="1"/>
    <col min="15618" max="15619" width="15.6640625" customWidth="1"/>
    <col min="15620" max="15620" width="67.88671875" customWidth="1"/>
    <col min="15621" max="15621" width="12.6640625" customWidth="1"/>
    <col min="15622" max="15622" width="12.44140625" customWidth="1"/>
    <col min="15623" max="15624" width="24.6640625" customWidth="1"/>
    <col min="15874" max="15875" width="15.6640625" customWidth="1"/>
    <col min="15876" max="15876" width="67.88671875" customWidth="1"/>
    <col min="15877" max="15877" width="12.6640625" customWidth="1"/>
    <col min="15878" max="15878" width="12.44140625" customWidth="1"/>
    <col min="15879" max="15880" width="24.6640625" customWidth="1"/>
    <col min="16130" max="16131" width="15.6640625" customWidth="1"/>
    <col min="16132" max="16132" width="67.88671875" customWidth="1"/>
    <col min="16133" max="16133" width="12.6640625" customWidth="1"/>
    <col min="16134" max="16134" width="12.44140625" customWidth="1"/>
    <col min="16135" max="16136" width="24.6640625" customWidth="1"/>
  </cols>
  <sheetData>
    <row r="1" spans="1:8" s="333" customFormat="1" ht="17.399999999999999" x14ac:dyDescent="0.3">
      <c r="A1" s="333" t="s">
        <v>804</v>
      </c>
      <c r="B1" s="334"/>
      <c r="C1" s="334"/>
      <c r="D1" s="335"/>
      <c r="E1" s="334"/>
      <c r="F1" s="336"/>
      <c r="G1" s="337"/>
      <c r="H1" s="337"/>
    </row>
    <row r="2" spans="1:8" s="149" customFormat="1" ht="15.6" thickBot="1" x14ac:dyDescent="0.3">
      <c r="B2" s="148" t="s">
        <v>251</v>
      </c>
      <c r="C2" s="148" t="s">
        <v>252</v>
      </c>
      <c r="D2" s="947" t="s">
        <v>253</v>
      </c>
      <c r="E2" s="148" t="s">
        <v>254</v>
      </c>
      <c r="F2" s="948" t="s">
        <v>255</v>
      </c>
      <c r="G2" s="598" t="s">
        <v>256</v>
      </c>
      <c r="H2" s="598" t="s">
        <v>434</v>
      </c>
    </row>
    <row r="3" spans="1:8" x14ac:dyDescent="0.25">
      <c r="B3" s="134" t="s">
        <v>805</v>
      </c>
    </row>
    <row r="4" spans="1:8" x14ac:dyDescent="0.25">
      <c r="B4" s="134" t="s">
        <v>148</v>
      </c>
    </row>
    <row r="5" spans="1:8" ht="25.5" customHeight="1" x14ac:dyDescent="0.25">
      <c r="D5" s="994" t="s">
        <v>149</v>
      </c>
      <c r="E5" s="994"/>
      <c r="F5" s="994"/>
      <c r="G5" s="994"/>
      <c r="H5" s="994"/>
    </row>
    <row r="6" spans="1:8" x14ac:dyDescent="0.25">
      <c r="D6" s="994" t="s">
        <v>150</v>
      </c>
      <c r="E6" s="994" t="s">
        <v>151</v>
      </c>
      <c r="F6" s="994">
        <v>0</v>
      </c>
      <c r="G6" s="994">
        <v>0</v>
      </c>
      <c r="H6" s="994">
        <f t="shared" ref="H6:H7" si="0">F6*G6</f>
        <v>0</v>
      </c>
    </row>
    <row r="7" spans="1:8" x14ac:dyDescent="0.25">
      <c r="D7" s="994" t="s">
        <v>152</v>
      </c>
      <c r="E7" s="994" t="s">
        <v>151</v>
      </c>
      <c r="F7" s="994">
        <v>0</v>
      </c>
      <c r="G7" s="994">
        <v>0</v>
      </c>
      <c r="H7" s="994">
        <f t="shared" si="0"/>
        <v>0</v>
      </c>
    </row>
    <row r="8" spans="1:8" x14ac:dyDescent="0.25">
      <c r="B8" s="134" t="s">
        <v>153</v>
      </c>
    </row>
    <row r="9" spans="1:8" x14ac:dyDescent="0.25">
      <c r="B9" s="134" t="s">
        <v>154</v>
      </c>
      <c r="G9" s="345"/>
    </row>
    <row r="10" spans="1:8" ht="26.4" x14ac:dyDescent="0.25">
      <c r="C10" s="134" t="s">
        <v>155</v>
      </c>
      <c r="D10" s="916" t="s">
        <v>156</v>
      </c>
      <c r="E10" s="134" t="s">
        <v>157</v>
      </c>
      <c r="F10" s="136">
        <v>0.04</v>
      </c>
      <c r="G10" s="345"/>
      <c r="H10" s="136">
        <f>ROUND(F10*G10,2)</f>
        <v>0</v>
      </c>
    </row>
    <row r="11" spans="1:8" ht="26.4" x14ac:dyDescent="0.25">
      <c r="C11" s="134" t="s">
        <v>158</v>
      </c>
      <c r="D11" s="916" t="s">
        <v>159</v>
      </c>
      <c r="E11" s="134" t="s">
        <v>160</v>
      </c>
      <c r="F11" s="136">
        <v>6</v>
      </c>
      <c r="G11" s="345"/>
      <c r="H11" s="136">
        <f t="shared" ref="H11:H55" si="1">ROUND(F11*G11,2)</f>
        <v>0</v>
      </c>
    </row>
    <row r="12" spans="1:8" x14ac:dyDescent="0.25">
      <c r="B12" s="134" t="s">
        <v>163</v>
      </c>
      <c r="G12" s="345"/>
      <c r="H12" s="136"/>
    </row>
    <row r="13" spans="1:8" ht="26.4" x14ac:dyDescent="0.25">
      <c r="C13" s="134" t="s">
        <v>164</v>
      </c>
      <c r="D13" s="916" t="s">
        <v>165</v>
      </c>
      <c r="E13" s="134" t="s">
        <v>166</v>
      </c>
      <c r="F13" s="136">
        <v>50</v>
      </c>
      <c r="G13" s="345"/>
      <c r="H13" s="136">
        <f t="shared" si="1"/>
        <v>0</v>
      </c>
    </row>
    <row r="14" spans="1:8" x14ac:dyDescent="0.25">
      <c r="C14" s="134" t="s">
        <v>167</v>
      </c>
      <c r="D14" s="916" t="s">
        <v>168</v>
      </c>
      <c r="E14" s="134" t="s">
        <v>160</v>
      </c>
      <c r="F14" s="136">
        <v>15</v>
      </c>
      <c r="G14" s="345"/>
      <c r="H14" s="136">
        <f t="shared" si="1"/>
        <v>0</v>
      </c>
    </row>
    <row r="15" spans="1:8" x14ac:dyDescent="0.25">
      <c r="B15" s="134" t="s">
        <v>176</v>
      </c>
      <c r="G15" s="345"/>
      <c r="H15" s="136"/>
    </row>
    <row r="16" spans="1:8" x14ac:dyDescent="0.25">
      <c r="B16" s="134" t="s">
        <v>177</v>
      </c>
      <c r="G16" s="345"/>
      <c r="H16" s="136"/>
    </row>
    <row r="17" spans="2:8" x14ac:dyDescent="0.25">
      <c r="C17" s="134" t="s">
        <v>178</v>
      </c>
      <c r="D17" s="916" t="s">
        <v>179</v>
      </c>
      <c r="E17" s="134" t="s">
        <v>180</v>
      </c>
      <c r="F17" s="136">
        <v>11</v>
      </c>
      <c r="G17" s="345"/>
      <c r="H17" s="136">
        <f t="shared" si="1"/>
        <v>0</v>
      </c>
    </row>
    <row r="18" spans="2:8" x14ac:dyDescent="0.25">
      <c r="C18" s="134" t="s">
        <v>183</v>
      </c>
      <c r="D18" s="916" t="s">
        <v>184</v>
      </c>
      <c r="E18" s="134" t="s">
        <v>180</v>
      </c>
      <c r="F18" s="136">
        <v>223</v>
      </c>
      <c r="G18" s="345"/>
      <c r="H18" s="136">
        <f t="shared" si="1"/>
        <v>0</v>
      </c>
    </row>
    <row r="19" spans="2:8" x14ac:dyDescent="0.25">
      <c r="B19" s="134" t="s">
        <v>185</v>
      </c>
      <c r="G19" s="345"/>
      <c r="H19" s="136"/>
    </row>
    <row r="20" spans="2:8" x14ac:dyDescent="0.25">
      <c r="C20" s="134" t="s">
        <v>186</v>
      </c>
      <c r="D20" s="916" t="s">
        <v>187</v>
      </c>
      <c r="E20" s="134" t="s">
        <v>166</v>
      </c>
      <c r="F20" s="136">
        <v>361</v>
      </c>
      <c r="G20" s="345"/>
      <c r="H20" s="136">
        <f t="shared" si="1"/>
        <v>0</v>
      </c>
    </row>
    <row r="21" spans="2:8" x14ac:dyDescent="0.25">
      <c r="B21" s="134" t="s">
        <v>188</v>
      </c>
      <c r="G21" s="345"/>
      <c r="H21" s="136"/>
    </row>
    <row r="22" spans="2:8" ht="26.4" x14ac:dyDescent="0.25">
      <c r="C22" s="134" t="s">
        <v>189</v>
      </c>
      <c r="D22" s="916" t="s">
        <v>190</v>
      </c>
      <c r="E22" s="134" t="s">
        <v>166</v>
      </c>
      <c r="F22" s="136">
        <v>289</v>
      </c>
      <c r="H22" s="136">
        <f t="shared" si="1"/>
        <v>0</v>
      </c>
    </row>
    <row r="23" spans="2:8" x14ac:dyDescent="0.25">
      <c r="B23" s="134" t="s">
        <v>191</v>
      </c>
      <c r="G23" s="345"/>
      <c r="H23" s="136"/>
    </row>
    <row r="24" spans="2:8" x14ac:dyDescent="0.25">
      <c r="C24" s="134" t="s">
        <v>192</v>
      </c>
      <c r="D24" s="916" t="s">
        <v>193</v>
      </c>
      <c r="E24" s="134" t="s">
        <v>180</v>
      </c>
      <c r="F24" s="136">
        <v>30</v>
      </c>
      <c r="H24" s="136">
        <f t="shared" si="1"/>
        <v>0</v>
      </c>
    </row>
    <row r="25" spans="2:8" ht="26.4" x14ac:dyDescent="0.25">
      <c r="C25" s="134" t="s">
        <v>194</v>
      </c>
      <c r="D25" s="916" t="s">
        <v>195</v>
      </c>
      <c r="E25" s="134" t="s">
        <v>180</v>
      </c>
      <c r="F25" s="136">
        <v>66</v>
      </c>
      <c r="H25" s="136">
        <f t="shared" si="1"/>
        <v>0</v>
      </c>
    </row>
    <row r="26" spans="2:8" x14ac:dyDescent="0.25">
      <c r="B26" s="134" t="s">
        <v>198</v>
      </c>
      <c r="H26" s="136"/>
    </row>
    <row r="27" spans="2:8" x14ac:dyDescent="0.25">
      <c r="C27" s="134" t="s">
        <v>199</v>
      </c>
      <c r="D27" s="916" t="s">
        <v>200</v>
      </c>
      <c r="E27" s="134" t="s">
        <v>166</v>
      </c>
      <c r="F27" s="136">
        <v>70</v>
      </c>
      <c r="H27" s="136">
        <f t="shared" si="1"/>
        <v>0</v>
      </c>
    </row>
    <row r="28" spans="2:8" x14ac:dyDescent="0.25">
      <c r="C28" s="134" t="s">
        <v>201</v>
      </c>
      <c r="D28" s="916" t="s">
        <v>202</v>
      </c>
      <c r="E28" s="134" t="s">
        <v>180</v>
      </c>
      <c r="F28" s="136">
        <v>67</v>
      </c>
      <c r="H28" s="136">
        <f t="shared" si="1"/>
        <v>0</v>
      </c>
    </row>
    <row r="29" spans="2:8" x14ac:dyDescent="0.25">
      <c r="B29" s="134" t="s">
        <v>203</v>
      </c>
      <c r="H29" s="136"/>
    </row>
    <row r="30" spans="2:8" x14ac:dyDescent="0.25">
      <c r="B30" s="134" t="s">
        <v>204</v>
      </c>
      <c r="H30" s="136"/>
    </row>
    <row r="31" spans="2:8" ht="26.4" x14ac:dyDescent="0.25">
      <c r="C31" s="134" t="s">
        <v>205</v>
      </c>
      <c r="D31" s="916" t="s">
        <v>206</v>
      </c>
      <c r="E31" s="134" t="s">
        <v>180</v>
      </c>
      <c r="F31" s="136">
        <v>60</v>
      </c>
      <c r="H31" s="136">
        <f t="shared" si="1"/>
        <v>0</v>
      </c>
    </row>
    <row r="32" spans="2:8" ht="26.4" x14ac:dyDescent="0.25">
      <c r="C32" s="134" t="s">
        <v>207</v>
      </c>
      <c r="D32" s="916" t="s">
        <v>208</v>
      </c>
      <c r="E32" s="134" t="s">
        <v>166</v>
      </c>
      <c r="F32" s="136">
        <v>129</v>
      </c>
      <c r="H32" s="136">
        <f t="shared" si="1"/>
        <v>0</v>
      </c>
    </row>
    <row r="33" spans="2:8" x14ac:dyDescent="0.25">
      <c r="B33" s="134" t="s">
        <v>209</v>
      </c>
      <c r="H33" s="136"/>
    </row>
    <row r="34" spans="2:8" ht="26.4" x14ac:dyDescent="0.25">
      <c r="C34" s="134" t="s">
        <v>664</v>
      </c>
      <c r="D34" s="916" t="s">
        <v>475</v>
      </c>
      <c r="E34" s="134" t="s">
        <v>166</v>
      </c>
      <c r="F34" s="136">
        <v>66</v>
      </c>
      <c r="H34" s="136">
        <f t="shared" si="1"/>
        <v>0</v>
      </c>
    </row>
    <row r="35" spans="2:8" ht="26.4" x14ac:dyDescent="0.25">
      <c r="C35" s="134" t="s">
        <v>210</v>
      </c>
      <c r="D35" s="916" t="s">
        <v>211</v>
      </c>
      <c r="E35" s="134" t="s">
        <v>166</v>
      </c>
      <c r="F35" s="136">
        <v>127</v>
      </c>
      <c r="H35" s="136">
        <f t="shared" si="1"/>
        <v>0</v>
      </c>
    </row>
    <row r="36" spans="2:8" x14ac:dyDescent="0.25">
      <c r="B36" s="134" t="s">
        <v>212</v>
      </c>
      <c r="H36" s="136"/>
    </row>
    <row r="37" spans="2:8" x14ac:dyDescent="0.25">
      <c r="C37" s="134" t="s">
        <v>213</v>
      </c>
      <c r="D37" s="916" t="s">
        <v>214</v>
      </c>
      <c r="E37" s="134" t="s">
        <v>180</v>
      </c>
      <c r="F37" s="136">
        <v>4</v>
      </c>
      <c r="H37" s="136">
        <f t="shared" si="1"/>
        <v>0</v>
      </c>
    </row>
    <row r="38" spans="2:8" x14ac:dyDescent="0.25">
      <c r="B38" s="134" t="s">
        <v>215</v>
      </c>
      <c r="H38" s="136"/>
    </row>
    <row r="39" spans="2:8" ht="26.4" x14ac:dyDescent="0.25">
      <c r="C39" s="134" t="s">
        <v>443</v>
      </c>
      <c r="D39" s="916" t="s">
        <v>444</v>
      </c>
      <c r="E39" s="134" t="s">
        <v>166</v>
      </c>
      <c r="F39" s="136">
        <v>2</v>
      </c>
      <c r="H39" s="136">
        <f t="shared" si="1"/>
        <v>0</v>
      </c>
    </row>
    <row r="40" spans="2:8" x14ac:dyDescent="0.25">
      <c r="C40" s="134" t="s">
        <v>216</v>
      </c>
      <c r="D40" s="916" t="s">
        <v>217</v>
      </c>
      <c r="E40" s="134" t="s">
        <v>173</v>
      </c>
      <c r="F40" s="136">
        <v>14</v>
      </c>
      <c r="H40" s="136">
        <f t="shared" si="1"/>
        <v>0</v>
      </c>
    </row>
    <row r="41" spans="2:8" x14ac:dyDescent="0.25">
      <c r="B41" s="134" t="s">
        <v>218</v>
      </c>
      <c r="H41" s="136"/>
    </row>
    <row r="42" spans="2:8" x14ac:dyDescent="0.25">
      <c r="B42" s="134" t="s">
        <v>219</v>
      </c>
      <c r="H42" s="136"/>
    </row>
    <row r="43" spans="2:8" x14ac:dyDescent="0.25">
      <c r="C43" s="134" t="s">
        <v>220</v>
      </c>
      <c r="D43" s="916" t="s">
        <v>221</v>
      </c>
      <c r="E43" s="134" t="s">
        <v>160</v>
      </c>
      <c r="F43" s="136">
        <v>1</v>
      </c>
      <c r="H43" s="136">
        <f t="shared" si="1"/>
        <v>0</v>
      </c>
    </row>
    <row r="44" spans="2:8" ht="26.4" x14ac:dyDescent="0.25">
      <c r="C44" s="134" t="s">
        <v>222</v>
      </c>
      <c r="D44" s="916" t="s">
        <v>223</v>
      </c>
      <c r="E44" s="134" t="s">
        <v>160</v>
      </c>
      <c r="F44" s="136">
        <v>1</v>
      </c>
      <c r="H44" s="136">
        <f t="shared" si="1"/>
        <v>0</v>
      </c>
    </row>
    <row r="45" spans="2:8" ht="26.4" x14ac:dyDescent="0.25">
      <c r="C45" s="134" t="s">
        <v>228</v>
      </c>
      <c r="D45" s="916" t="s">
        <v>229</v>
      </c>
      <c r="E45" s="134" t="s">
        <v>160</v>
      </c>
      <c r="F45" s="136">
        <v>1</v>
      </c>
      <c r="H45" s="136">
        <f t="shared" si="1"/>
        <v>0</v>
      </c>
    </row>
    <row r="46" spans="2:8" x14ac:dyDescent="0.25">
      <c r="B46" s="134" t="s">
        <v>230</v>
      </c>
      <c r="H46" s="136"/>
    </row>
    <row r="47" spans="2:8" ht="39.6" x14ac:dyDescent="0.25">
      <c r="C47" s="134" t="s">
        <v>231</v>
      </c>
      <c r="D47" s="916" t="s">
        <v>232</v>
      </c>
      <c r="E47" s="134" t="s">
        <v>173</v>
      </c>
      <c r="F47" s="136">
        <v>8</v>
      </c>
      <c r="H47" s="136">
        <f t="shared" si="1"/>
        <v>0</v>
      </c>
    </row>
    <row r="48" spans="2:8" ht="39.6" x14ac:dyDescent="0.25">
      <c r="C48" s="134" t="s">
        <v>233</v>
      </c>
      <c r="D48" s="916" t="s">
        <v>234</v>
      </c>
      <c r="E48" s="134" t="s">
        <v>173</v>
      </c>
      <c r="F48" s="136">
        <v>10</v>
      </c>
      <c r="H48" s="136">
        <f t="shared" si="1"/>
        <v>0</v>
      </c>
    </row>
    <row r="49" spans="2:8" x14ac:dyDescent="0.25">
      <c r="B49" s="134" t="s">
        <v>235</v>
      </c>
      <c r="H49" s="136"/>
    </row>
    <row r="50" spans="2:8" x14ac:dyDescent="0.25">
      <c r="C50" s="134" t="s">
        <v>236</v>
      </c>
      <c r="D50" s="916" t="s">
        <v>237</v>
      </c>
      <c r="E50" s="134" t="s">
        <v>160</v>
      </c>
      <c r="F50" s="136">
        <v>4</v>
      </c>
      <c r="H50" s="136">
        <f t="shared" si="1"/>
        <v>0</v>
      </c>
    </row>
    <row r="51" spans="2:8" ht="26.4" x14ac:dyDescent="0.25">
      <c r="C51" s="134" t="s">
        <v>238</v>
      </c>
      <c r="D51" s="916" t="s">
        <v>239</v>
      </c>
      <c r="E51" s="134" t="s">
        <v>173</v>
      </c>
      <c r="F51" s="136">
        <v>52</v>
      </c>
      <c r="H51" s="136">
        <f t="shared" si="1"/>
        <v>0</v>
      </c>
    </row>
    <row r="52" spans="2:8" ht="26.4" x14ac:dyDescent="0.25">
      <c r="C52" s="134" t="s">
        <v>240</v>
      </c>
      <c r="D52" s="916" t="s">
        <v>241</v>
      </c>
      <c r="E52" s="134" t="s">
        <v>160</v>
      </c>
      <c r="F52" s="136">
        <v>15</v>
      </c>
      <c r="H52" s="136">
        <f t="shared" si="1"/>
        <v>0</v>
      </c>
    </row>
    <row r="53" spans="2:8" x14ac:dyDescent="0.25">
      <c r="B53" s="134" t="s">
        <v>242</v>
      </c>
      <c r="H53" s="136"/>
    </row>
    <row r="54" spans="2:8" x14ac:dyDescent="0.25">
      <c r="B54" s="134" t="s">
        <v>243</v>
      </c>
      <c r="H54" s="136"/>
    </row>
    <row r="55" spans="2:8" x14ac:dyDescent="0.25">
      <c r="C55" s="134" t="s">
        <v>246</v>
      </c>
      <c r="D55" s="916" t="s">
        <v>247</v>
      </c>
      <c r="E55" s="134" t="s">
        <v>160</v>
      </c>
      <c r="F55" s="136">
        <v>1</v>
      </c>
      <c r="H55" s="136">
        <f t="shared" si="1"/>
        <v>0</v>
      </c>
    </row>
    <row r="58" spans="2:8" x14ac:dyDescent="0.25">
      <c r="G58" s="949" t="s">
        <v>806</v>
      </c>
      <c r="H58" s="950">
        <f>SUM(H10:H57)</f>
        <v>0</v>
      </c>
    </row>
  </sheetData>
  <mergeCells count="3">
    <mergeCell ref="D5:H5"/>
    <mergeCell ref="D6:H6"/>
    <mergeCell ref="D7:H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27</vt:i4>
      </vt:variant>
      <vt:variant>
        <vt:lpstr>Imenovani obsegi</vt:lpstr>
      </vt:variant>
      <vt:variant>
        <vt:i4>26</vt:i4>
      </vt:variant>
    </vt:vector>
  </HeadingPairs>
  <TitlesOfParts>
    <vt:vector size="53" baseType="lpstr">
      <vt:lpstr>REKAPITULACIJA SKUPAJ</vt:lpstr>
      <vt:lpstr>SPLOŠNO</vt:lpstr>
      <vt:lpstr>A. REKAPITULACIJA KR0054</vt:lpstr>
      <vt:lpstr>1. Popis nadvoz KR0054</vt:lpstr>
      <vt:lpstr>2. Popis ozemljitve KR0054</vt:lpstr>
      <vt:lpstr>B.REKAPITULACIJA KR0056</vt:lpstr>
      <vt:lpstr>REKAPITULACIJA NADVOZ KR0056</vt:lpstr>
      <vt:lpstr>1. Popis nadvoz KR0056</vt:lpstr>
      <vt:lpstr>2. Popis ZPU KR0056</vt:lpstr>
      <vt:lpstr>3.Popis TK vodov KR0056</vt:lpstr>
      <vt:lpstr>C. REKAPITULACIJA KR0060</vt:lpstr>
      <vt:lpstr>1.Popis nadvoz KR0060</vt:lpstr>
      <vt:lpstr>2. Popis ZPU KR0060</vt:lpstr>
      <vt:lpstr>3.Popis TK vodov KR0060</vt:lpstr>
      <vt:lpstr>4.Popis Ozemljitve KR0060</vt:lpstr>
      <vt:lpstr>D.REKAPITULACIJA KR0062</vt:lpstr>
      <vt:lpstr>1. Popis nadvoz KR0062</vt:lpstr>
      <vt:lpstr>2.Popis TK vodov KR0062</vt:lpstr>
      <vt:lpstr>3. Popis ozemljitve KR0062</vt:lpstr>
      <vt:lpstr>E. REKAPITULACIJA KR0065</vt:lpstr>
      <vt:lpstr>1. Popis nadvoz KR0065</vt:lpstr>
      <vt:lpstr>2. Popis NN vodov KR0065</vt:lpstr>
      <vt:lpstr>3. Popis ozemljitve KR0065</vt:lpstr>
      <vt:lpstr>F.REKAPITULACIJA  KR0067</vt:lpstr>
      <vt:lpstr>1. Popis nadvoz KR0067</vt:lpstr>
      <vt:lpstr>2. Popis ozemljitve KR0067</vt:lpstr>
      <vt:lpstr>G. OSTALA DELA </vt:lpstr>
      <vt:lpstr>'2. Popis NN vodov KR0065'!_Toc504634416</vt:lpstr>
      <vt:lpstr>'2. Popis ozemljitve KR0054'!_Toc504634416</vt:lpstr>
      <vt:lpstr>'2. Popis ozemljitve KR0067'!_Toc504634416</vt:lpstr>
      <vt:lpstr>'2.Popis TK vodov KR0062'!_Toc504634416</vt:lpstr>
      <vt:lpstr>'3. Popis ozemljitve KR0062'!_Toc504634416</vt:lpstr>
      <vt:lpstr>'3. Popis ozemljitve KR0065'!_Toc504634416</vt:lpstr>
      <vt:lpstr>'3.Popis TK vodov KR0060'!_Toc504634416</vt:lpstr>
      <vt:lpstr>'4.Popis Ozemljitve KR0060'!_Toc504634416</vt:lpstr>
      <vt:lpstr>'2. Popis NN vodov KR0065'!Področje_tiskanja</vt:lpstr>
      <vt:lpstr>'2. Popis ozemljitve KR0054'!Področje_tiskanja</vt:lpstr>
      <vt:lpstr>'2. Popis ozemljitve KR0067'!Področje_tiskanja</vt:lpstr>
      <vt:lpstr>'2.Popis TK vodov KR0062'!Področje_tiskanja</vt:lpstr>
      <vt:lpstr>'3. Popis ozemljitve KR0062'!Področje_tiskanja</vt:lpstr>
      <vt:lpstr>'3. Popis ozemljitve KR0065'!Področje_tiskanja</vt:lpstr>
      <vt:lpstr>'3.Popis TK vodov KR0060'!Področje_tiskanja</vt:lpstr>
      <vt:lpstr>'4.Popis Ozemljitve KR0060'!Področje_tiskanja</vt:lpstr>
      <vt:lpstr>'C. REKAPITULACIJA KR0060'!Področje_tiskanja</vt:lpstr>
      <vt:lpstr>'2. Popis NN vodov KR0065'!Tiskanje_naslovov</vt:lpstr>
      <vt:lpstr>'2. Popis ozemljitve KR0054'!Tiskanje_naslovov</vt:lpstr>
      <vt:lpstr>'2. Popis ozemljitve KR0067'!Tiskanje_naslovov</vt:lpstr>
      <vt:lpstr>'2.Popis TK vodov KR0062'!Tiskanje_naslovov</vt:lpstr>
      <vt:lpstr>'3. Popis ozemljitve KR0062'!Tiskanje_naslovov</vt:lpstr>
      <vt:lpstr>'3. Popis ozemljitve KR0065'!Tiskanje_naslovov</vt:lpstr>
      <vt:lpstr>'3.Popis TK vodov KR0060'!Tiskanje_naslovov</vt:lpstr>
      <vt:lpstr>'4.Popis Ozemljitve KR0060'!Tiskanje_naslovov</vt:lpstr>
      <vt:lpstr>'C. REKAPITULACIJA KR0060'!Tiskanje_naslovov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PIBERL FRANC</dc:creator>
  <cp:lastModifiedBy>VOJSKA, TINE</cp:lastModifiedBy>
  <cp:lastPrinted>2021-03-05T18:36:19Z</cp:lastPrinted>
  <dcterms:created xsi:type="dcterms:W3CDTF">1998-05-28T14:46:17Z</dcterms:created>
  <dcterms:modified xsi:type="dcterms:W3CDTF">2021-05-17T05:10:49Z</dcterms:modified>
</cp:coreProperties>
</file>